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E:\Zeilenabstand Arbeitszeiterfassung\Zeiterfassung - ver2510\"/>
    </mc:Choice>
  </mc:AlternateContent>
  <xr:revisionPtr revIDLastSave="0" documentId="8_{73D83934-71C0-4960-A97E-D389F779446F}" xr6:coauthVersionLast="47" xr6:coauthVersionMax="47" xr10:uidLastSave="{00000000-0000-0000-0000-000000000000}"/>
  <workbookProtection workbookAlgorithmName="SHA-512" workbookHashValue="QQrf7gfiTepxnX0Q9wnvbXOGmDfJsVN0tKeTPC8mKyKIZqRmROkyyjuhwZSAH5NzBd+B9JZBXcCCPBFLckBnGw==" workbookSaltValue="7iUkZVpzsjLz3s49oFQQsg==" workbookSpinCount="100000" lockStructure="1"/>
  <bookViews>
    <workbookView xWindow="-28920" yWindow="-120" windowWidth="29040" windowHeight="1779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Apr!$A$1:$O$32</definedName>
    <definedName name="_xlnm.Print_Area" localSheetId="7">Aug!$A$1:$O$32</definedName>
    <definedName name="_xlnm.Print_Area" localSheetId="11">Dez!$A$1:$O$32</definedName>
    <definedName name="_xlnm.Print_Area" localSheetId="1">Feb!$A$1:$O$32</definedName>
    <definedName name="_xlnm.Print_Area" localSheetId="0">Jan!$A$1:$O$32</definedName>
    <definedName name="_xlnm.Print_Area" localSheetId="6">Jul!$A$1:$O$32</definedName>
    <definedName name="_xlnm.Print_Area" localSheetId="5">Jun!$A$1:$O$32</definedName>
    <definedName name="_xlnm.Print_Area" localSheetId="4">Mai!$A$1:$O$32</definedName>
    <definedName name="_xlnm.Print_Area" localSheetId="2">Mär!$A$1:$O$32</definedName>
    <definedName name="_xlnm.Print_Area" localSheetId="10">Nov!$A$1:$O$32</definedName>
    <definedName name="_xlnm.Print_Area" localSheetId="9">Okt!$A$1:$O$32</definedName>
    <definedName name="_xlnm.Print_Area" localSheetId="8">Sep!$A$1:$O$32</definedName>
  </definedNames>
  <calcPr calcId="181029"/>
</workbook>
</file>

<file path=xl/calcChain.xml><?xml version="1.0" encoding="utf-8"?>
<calcChain xmlns="http://schemas.openxmlformats.org/spreadsheetml/2006/main">
  <c r="E7" i="16" l="1"/>
  <c r="E4" i="16"/>
  <c r="M15" i="13"/>
  <c r="G3" i="12"/>
  <c r="G4" i="12"/>
  <c r="G5" i="12"/>
  <c r="G6" i="12"/>
  <c r="G7" i="12"/>
  <c r="G8" i="12"/>
  <c r="G9" i="12"/>
  <c r="G10" i="12"/>
  <c r="G11" i="12"/>
  <c r="G12" i="12"/>
  <c r="G13" i="12"/>
  <c r="G14" i="12"/>
  <c r="G15" i="12"/>
  <c r="G16" i="12"/>
  <c r="G17" i="12"/>
  <c r="G18" i="12"/>
  <c r="G19" i="12"/>
  <c r="G20" i="12"/>
  <c r="G21" i="12"/>
  <c r="G22" i="12"/>
  <c r="G23" i="12"/>
  <c r="G24" i="12"/>
  <c r="G26" i="12"/>
  <c r="G27" i="12"/>
  <c r="G28" i="12"/>
  <c r="G29" i="12"/>
  <c r="G30" i="12"/>
  <c r="G3" i="11"/>
  <c r="G4" i="11"/>
  <c r="G5" i="11"/>
  <c r="G6" i="11"/>
  <c r="G7" i="11"/>
  <c r="G8" i="11"/>
  <c r="G9" i="11"/>
  <c r="G10" i="11"/>
  <c r="G11" i="11"/>
  <c r="G12" i="11"/>
  <c r="G13" i="11"/>
  <c r="G14" i="11"/>
  <c r="G15" i="11"/>
  <c r="G16" i="11"/>
  <c r="G18" i="11"/>
  <c r="G19" i="11"/>
  <c r="G20" i="11"/>
  <c r="G21" i="11"/>
  <c r="G24" i="11"/>
  <c r="G25" i="11"/>
  <c r="G28" i="11"/>
  <c r="G29" i="11"/>
  <c r="G30" i="11"/>
  <c r="G31" i="11"/>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 i="2"/>
  <c r="G4" i="2"/>
  <c r="G5" i="2"/>
  <c r="G6" i="2"/>
  <c r="G7" i="2"/>
  <c r="G8" i="2"/>
  <c r="G9" i="2"/>
  <c r="G10" i="2"/>
  <c r="G11" i="2"/>
  <c r="G12" i="2"/>
  <c r="G14" i="2"/>
  <c r="G15" i="2"/>
  <c r="G16" i="2"/>
  <c r="G17" i="2"/>
  <c r="G18" i="2"/>
  <c r="G19" i="2"/>
  <c r="G20" i="2"/>
  <c r="G21" i="2"/>
  <c r="G22" i="2"/>
  <c r="G23" i="2"/>
  <c r="G24" i="2"/>
  <c r="G25" i="2"/>
  <c r="G26" i="2"/>
  <c r="G27" i="2"/>
  <c r="G28" i="2"/>
  <c r="G29" i="2"/>
  <c r="G3" i="3"/>
  <c r="G4" i="3"/>
  <c r="G5" i="3"/>
  <c r="G6" i="3"/>
  <c r="G7" i="3"/>
  <c r="G8" i="3"/>
  <c r="G9" i="3"/>
  <c r="G10" i="3"/>
  <c r="G11" i="3"/>
  <c r="G15" i="3"/>
  <c r="G16" i="3"/>
  <c r="G18" i="3"/>
  <c r="G20" i="3"/>
  <c r="G21" i="3"/>
  <c r="G25" i="3"/>
  <c r="G28" i="3"/>
  <c r="G29" i="3"/>
  <c r="G30" i="3"/>
  <c r="G2" i="12"/>
  <c r="G2" i="11"/>
  <c r="G2" i="10"/>
  <c r="G2" i="9"/>
  <c r="G2" i="8"/>
  <c r="G2" i="7"/>
  <c r="G2" i="6"/>
  <c r="G2" i="5"/>
  <c r="G2" i="4"/>
  <c r="G2" i="1"/>
  <c r="G2" i="2"/>
  <c r="G32" i="7"/>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O13" i="12"/>
  <c r="O13" i="11"/>
  <c r="O13" i="10"/>
  <c r="O13" i="9"/>
  <c r="O13" i="8"/>
  <c r="O13" i="7"/>
  <c r="O13" i="6"/>
  <c r="O13" i="5"/>
  <c r="O13" i="4"/>
  <c r="O13" i="1"/>
  <c r="O13" i="2"/>
  <c r="O13" i="3"/>
  <c r="I3" i="12"/>
  <c r="I4" i="12"/>
  <c r="I5" i="12"/>
  <c r="I6" i="12"/>
  <c r="I7" i="12"/>
  <c r="I8" i="12"/>
  <c r="I9" i="12"/>
  <c r="I10" i="12"/>
  <c r="I11" i="12"/>
  <c r="I12" i="12"/>
  <c r="I13" i="12"/>
  <c r="I14" i="12"/>
  <c r="I15" i="12"/>
  <c r="I16" i="12"/>
  <c r="I17" i="12"/>
  <c r="I18" i="12"/>
  <c r="I19" i="12"/>
  <c r="I20" i="12"/>
  <c r="I21" i="12"/>
  <c r="I22" i="12"/>
  <c r="I23" i="12"/>
  <c r="I24" i="12"/>
  <c r="I26" i="12"/>
  <c r="I27" i="12"/>
  <c r="I28" i="12"/>
  <c r="I29" i="12"/>
  <c r="I30" i="12"/>
  <c r="I31" i="12"/>
  <c r="I2" i="12"/>
  <c r="I3" i="11"/>
  <c r="I4" i="11"/>
  <c r="I5" i="11"/>
  <c r="I6" i="11"/>
  <c r="I7" i="11"/>
  <c r="I8" i="11"/>
  <c r="I9" i="11"/>
  <c r="I10" i="11"/>
  <c r="I11" i="11"/>
  <c r="I12" i="11"/>
  <c r="I13" i="11"/>
  <c r="I14" i="11"/>
  <c r="I15" i="11"/>
  <c r="I16" i="11"/>
  <c r="I18" i="11"/>
  <c r="I19" i="11"/>
  <c r="I20" i="11"/>
  <c r="I21" i="11"/>
  <c r="I22" i="11"/>
  <c r="I23" i="11"/>
  <c r="I24" i="11"/>
  <c r="I25" i="11"/>
  <c r="I26" i="11"/>
  <c r="I28" i="11"/>
  <c r="I29" i="11"/>
  <c r="I30" i="11"/>
  <c r="I31" i="11"/>
  <c r="I2" i="11"/>
  <c r="I3"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2" i="10"/>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2" i="9"/>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2" i="8"/>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2" i="7"/>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2" i="6"/>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2" i="5"/>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2" i="4"/>
  <c r="I6" i="1"/>
  <c r="I7" i="1"/>
  <c r="I8" i="1"/>
  <c r="I9" i="1"/>
  <c r="I10" i="1"/>
  <c r="I11" i="1"/>
  <c r="I12" i="1"/>
  <c r="I13" i="1"/>
  <c r="I14" i="1"/>
  <c r="I15" i="1"/>
  <c r="I16" i="1"/>
  <c r="I17" i="1"/>
  <c r="I18" i="1"/>
  <c r="I19" i="1"/>
  <c r="I20" i="1"/>
  <c r="I21" i="1"/>
  <c r="I22" i="1"/>
  <c r="I23" i="1"/>
  <c r="I24" i="1"/>
  <c r="I25" i="1"/>
  <c r="I26" i="1"/>
  <c r="I27" i="1"/>
  <c r="I28" i="1"/>
  <c r="I29" i="1"/>
  <c r="I30" i="1"/>
  <c r="I31" i="1"/>
  <c r="I32" i="1"/>
  <c r="I7" i="2"/>
  <c r="I8" i="2"/>
  <c r="I9" i="2"/>
  <c r="I10" i="2"/>
  <c r="I11" i="2"/>
  <c r="I12" i="2"/>
  <c r="I13" i="2"/>
  <c r="I14" i="2"/>
  <c r="I15" i="2"/>
  <c r="I16" i="2"/>
  <c r="I17" i="2"/>
  <c r="I18" i="2"/>
  <c r="I19" i="2"/>
  <c r="I20" i="2"/>
  <c r="I21" i="2"/>
  <c r="I22" i="2"/>
  <c r="I23" i="2"/>
  <c r="I24" i="2"/>
  <c r="I25" i="2"/>
  <c r="I26" i="2"/>
  <c r="I27" i="2"/>
  <c r="I28" i="2"/>
  <c r="I29" i="2"/>
  <c r="G2" i="3" l="1"/>
  <c r="N1" i="12"/>
  <c r="N1" i="11"/>
  <c r="N1" i="10"/>
  <c r="N1" i="9"/>
  <c r="N1" i="8"/>
  <c r="N1" i="7"/>
  <c r="N1" i="6"/>
  <c r="N1" i="5"/>
  <c r="N1" i="4"/>
  <c r="N1" i="1"/>
  <c r="N1" i="2"/>
  <c r="N1" i="3"/>
  <c r="B37" i="13" l="1"/>
  <c r="N3" i="12"/>
  <c r="N3" i="11"/>
  <c r="N3" i="10"/>
  <c r="N3" i="9"/>
  <c r="N3" i="8"/>
  <c r="N3" i="7"/>
  <c r="N3" i="6"/>
  <c r="N3" i="5"/>
  <c r="N3" i="4"/>
  <c r="N3" i="1"/>
  <c r="N3" i="2"/>
  <c r="N3" i="3"/>
  <c r="C36" i="13" l="1"/>
  <c r="C33" i="13"/>
  <c r="O25" i="3" s="1"/>
  <c r="C34" i="13"/>
  <c r="O26" i="3" s="1"/>
  <c r="C35" i="13"/>
  <c r="O27" i="3" s="1"/>
  <c r="C32" i="13"/>
  <c r="O24" i="3" s="1"/>
  <c r="C30" i="13"/>
  <c r="O22" i="3" s="1"/>
  <c r="C31" i="13"/>
  <c r="O23" i="3" s="1"/>
  <c r="O17" i="7"/>
  <c r="H8" i="13" s="1"/>
  <c r="O17" i="9"/>
  <c r="H10" i="13" s="1"/>
  <c r="O17" i="8"/>
  <c r="H9" i="13" s="1"/>
  <c r="O17" i="6"/>
  <c r="H7" i="13" s="1"/>
  <c r="O17" i="5"/>
  <c r="H6" i="13" s="1"/>
  <c r="O17" i="4"/>
  <c r="H5" i="13" s="1"/>
  <c r="O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H21" i="3"/>
  <c r="H30" i="3"/>
  <c r="H16" i="3"/>
  <c r="H5" i="3"/>
  <c r="H19" i="3"/>
  <c r="H11" i="3"/>
  <c r="H10" i="3"/>
  <c r="H25" i="3"/>
  <c r="H12" i="3"/>
  <c r="H7" i="3"/>
  <c r="H28" i="3"/>
  <c r="H23" i="3"/>
  <c r="H3" i="3"/>
  <c r="H4" i="3"/>
  <c r="H2" i="3"/>
  <c r="H22" i="3"/>
  <c r="H18" i="3"/>
  <c r="H24" i="3"/>
  <c r="H8" i="3"/>
  <c r="H29" i="3"/>
  <c r="H17" i="3"/>
  <c r="H32" i="3"/>
  <c r="H9" i="3"/>
  <c r="H14" i="3"/>
  <c r="H26" i="3"/>
  <c r="H31" i="3"/>
  <c r="H15" i="3"/>
  <c r="K21" i="12" l="1"/>
  <c r="L21" i="12"/>
  <c r="K17" i="12"/>
  <c r="L17" i="12"/>
  <c r="K32" i="12"/>
  <c r="L32" i="12"/>
  <c r="L28" i="12"/>
  <c r="K28" i="12"/>
  <c r="L20" i="12"/>
  <c r="K20" i="12"/>
  <c r="L12" i="12"/>
  <c r="K12" i="12"/>
  <c r="L4" i="12"/>
  <c r="K4" i="12"/>
  <c r="L31" i="12"/>
  <c r="K31" i="12"/>
  <c r="L27" i="12"/>
  <c r="K27" i="12"/>
  <c r="L23" i="12"/>
  <c r="K23" i="12"/>
  <c r="L19" i="12"/>
  <c r="K19" i="12"/>
  <c r="L15" i="12"/>
  <c r="K15" i="12"/>
  <c r="L11" i="12"/>
  <c r="K11" i="12"/>
  <c r="L7" i="12"/>
  <c r="K7" i="12"/>
  <c r="L3" i="12"/>
  <c r="K3" i="12"/>
  <c r="K25" i="12"/>
  <c r="L25" i="12"/>
  <c r="K9" i="12"/>
  <c r="L9" i="12"/>
  <c r="K24" i="12"/>
  <c r="L24" i="12"/>
  <c r="K16" i="12"/>
  <c r="L16" i="12"/>
  <c r="K8" i="12"/>
  <c r="L8" i="12"/>
  <c r="L30" i="12"/>
  <c r="K30" i="12"/>
  <c r="K26" i="12"/>
  <c r="L26" i="12"/>
  <c r="K22" i="12"/>
  <c r="L22" i="12"/>
  <c r="L18" i="12"/>
  <c r="K18" i="12"/>
  <c r="K14" i="12"/>
  <c r="L14" i="12"/>
  <c r="K10" i="12"/>
  <c r="L10" i="12"/>
  <c r="L6" i="12"/>
  <c r="K6" i="12"/>
  <c r="K29" i="12"/>
  <c r="L29" i="12"/>
  <c r="K13" i="12"/>
  <c r="L13" i="12"/>
  <c r="K5" i="12"/>
  <c r="L5" i="12"/>
  <c r="K2" i="12"/>
  <c r="L2" i="12"/>
  <c r="K29" i="11"/>
  <c r="L29" i="11"/>
  <c r="L5" i="11"/>
  <c r="K5" i="11"/>
  <c r="L28" i="11"/>
  <c r="K28" i="11"/>
  <c r="L24" i="11"/>
  <c r="K24" i="11"/>
  <c r="L20" i="11"/>
  <c r="K20" i="11"/>
  <c r="L16" i="11"/>
  <c r="K16" i="11"/>
  <c r="L12" i="11"/>
  <c r="K12" i="11"/>
  <c r="L8" i="11"/>
  <c r="K8" i="11"/>
  <c r="L4" i="11"/>
  <c r="K4" i="11"/>
  <c r="L25" i="11"/>
  <c r="K25" i="11"/>
  <c r="L9" i="11"/>
  <c r="K9" i="11"/>
  <c r="L31" i="11"/>
  <c r="K31" i="11"/>
  <c r="L27" i="11"/>
  <c r="K27" i="11"/>
  <c r="K19" i="11"/>
  <c r="L19" i="11"/>
  <c r="L15" i="11"/>
  <c r="K15" i="11"/>
  <c r="L11" i="11"/>
  <c r="K11" i="11"/>
  <c r="L7" i="11"/>
  <c r="K7" i="11"/>
  <c r="L3" i="11"/>
  <c r="K3" i="11"/>
  <c r="L21" i="11"/>
  <c r="K21" i="11"/>
  <c r="L13" i="11"/>
  <c r="K13" i="11"/>
  <c r="L30" i="11"/>
  <c r="K30" i="11"/>
  <c r="L26" i="11"/>
  <c r="K26" i="11"/>
  <c r="L22" i="11"/>
  <c r="K22" i="11"/>
  <c r="L18" i="11"/>
  <c r="K18" i="11"/>
  <c r="K14" i="11"/>
  <c r="L14" i="11"/>
  <c r="K10" i="11"/>
  <c r="L10" i="11"/>
  <c r="K6" i="11"/>
  <c r="L6" i="11"/>
  <c r="K2" i="11"/>
  <c r="L2" i="11"/>
  <c r="L31" i="10"/>
  <c r="K31" i="10"/>
  <c r="L19" i="10"/>
  <c r="K19" i="10"/>
  <c r="L3" i="10"/>
  <c r="K3" i="10"/>
  <c r="K30" i="10"/>
  <c r="L30" i="10"/>
  <c r="L26" i="10"/>
  <c r="K26" i="10"/>
  <c r="K22" i="10"/>
  <c r="L22" i="10"/>
  <c r="K18" i="10"/>
  <c r="L18" i="10"/>
  <c r="L14" i="10"/>
  <c r="K14" i="10"/>
  <c r="L10" i="10"/>
  <c r="K10" i="10"/>
  <c r="L6" i="10"/>
  <c r="K6" i="10"/>
  <c r="L23" i="10"/>
  <c r="K23" i="10"/>
  <c r="L11" i="10"/>
  <c r="K11" i="10"/>
  <c r="L29" i="10"/>
  <c r="K29" i="10"/>
  <c r="L25" i="10"/>
  <c r="K25" i="10"/>
  <c r="L21" i="10"/>
  <c r="K21" i="10"/>
  <c r="L17" i="10"/>
  <c r="K17" i="10"/>
  <c r="L13" i="10"/>
  <c r="K13" i="10"/>
  <c r="L9" i="10"/>
  <c r="K9" i="10"/>
  <c r="L5" i="10"/>
  <c r="K5" i="10"/>
  <c r="L27" i="10"/>
  <c r="K27" i="10"/>
  <c r="L15" i="10"/>
  <c r="K15" i="10"/>
  <c r="L7" i="10"/>
  <c r="K7" i="10"/>
  <c r="L32" i="10"/>
  <c r="K32" i="10"/>
  <c r="L28" i="10"/>
  <c r="K28" i="10"/>
  <c r="L24" i="10"/>
  <c r="K24" i="10"/>
  <c r="L20" i="10"/>
  <c r="K20" i="10"/>
  <c r="L16" i="10"/>
  <c r="K16" i="10"/>
  <c r="L12" i="10"/>
  <c r="K12" i="10"/>
  <c r="L8" i="10"/>
  <c r="K8" i="10"/>
  <c r="L4" i="10"/>
  <c r="K4" i="10"/>
  <c r="L2" i="10"/>
  <c r="K2" i="10"/>
  <c r="L24" i="9"/>
  <c r="K24" i="9"/>
  <c r="L16" i="9"/>
  <c r="K16" i="9"/>
  <c r="L8" i="9"/>
  <c r="K8" i="9"/>
  <c r="L31" i="9"/>
  <c r="K31" i="9"/>
  <c r="L27" i="9"/>
  <c r="K27" i="9"/>
  <c r="L23" i="9"/>
  <c r="K23" i="9"/>
  <c r="L19" i="9"/>
  <c r="K19" i="9"/>
  <c r="L15" i="9"/>
  <c r="K15" i="9"/>
  <c r="L11" i="9"/>
  <c r="K11" i="9"/>
  <c r="L7" i="9"/>
  <c r="K7" i="9"/>
  <c r="L3" i="9"/>
  <c r="K3" i="9"/>
  <c r="L12" i="9"/>
  <c r="K12" i="9"/>
  <c r="K30" i="9"/>
  <c r="L30" i="9"/>
  <c r="K26" i="9"/>
  <c r="L26" i="9"/>
  <c r="L22" i="9"/>
  <c r="K22" i="9"/>
  <c r="K18" i="9"/>
  <c r="L18" i="9"/>
  <c r="K14" i="9"/>
  <c r="L14" i="9"/>
  <c r="K10" i="9"/>
  <c r="L10" i="9"/>
  <c r="K6" i="9"/>
  <c r="L6" i="9"/>
  <c r="L28" i="9"/>
  <c r="K28" i="9"/>
  <c r="L20" i="9"/>
  <c r="K20" i="9"/>
  <c r="L4" i="9"/>
  <c r="K4" i="9"/>
  <c r="K29" i="9"/>
  <c r="L29" i="9"/>
  <c r="K25" i="9"/>
  <c r="L25" i="9"/>
  <c r="K21" i="9"/>
  <c r="L21" i="9"/>
  <c r="K17" i="9"/>
  <c r="L17" i="9"/>
  <c r="K13" i="9"/>
  <c r="L13" i="9"/>
  <c r="K9" i="9"/>
  <c r="L9" i="9"/>
  <c r="K5" i="9"/>
  <c r="L5" i="9"/>
  <c r="K2" i="9"/>
  <c r="L2" i="9"/>
  <c r="K10" i="13" s="1"/>
  <c r="K22" i="8"/>
  <c r="L22" i="8"/>
  <c r="K10" i="8"/>
  <c r="L10" i="8"/>
  <c r="K29" i="8"/>
  <c r="L29" i="8"/>
  <c r="L25" i="8"/>
  <c r="K25" i="8"/>
  <c r="L21" i="8"/>
  <c r="K21" i="8"/>
  <c r="K17" i="8"/>
  <c r="L17" i="8"/>
  <c r="L13" i="8"/>
  <c r="K13" i="8"/>
  <c r="K9" i="8"/>
  <c r="L9" i="8"/>
  <c r="L5" i="8"/>
  <c r="K5" i="8"/>
  <c r="K30" i="8"/>
  <c r="L30" i="8"/>
  <c r="K18" i="8"/>
  <c r="L18" i="8"/>
  <c r="K6" i="8"/>
  <c r="L6" i="8"/>
  <c r="L32" i="8"/>
  <c r="K32" i="8"/>
  <c r="L28" i="8"/>
  <c r="K28" i="8"/>
  <c r="L24" i="8"/>
  <c r="K24" i="8"/>
  <c r="L20" i="8"/>
  <c r="K20" i="8"/>
  <c r="L16" i="8"/>
  <c r="K16" i="8"/>
  <c r="L12" i="8"/>
  <c r="K12" i="8"/>
  <c r="L8" i="8"/>
  <c r="K8" i="8"/>
  <c r="L4" i="8"/>
  <c r="K4" i="8"/>
  <c r="K26" i="8"/>
  <c r="L26" i="8"/>
  <c r="K14" i="8"/>
  <c r="L14" i="8"/>
  <c r="L31" i="8"/>
  <c r="K31" i="8"/>
  <c r="L27" i="8"/>
  <c r="K27" i="8"/>
  <c r="L23" i="8"/>
  <c r="K23" i="8"/>
  <c r="L19" i="8"/>
  <c r="K19" i="8"/>
  <c r="L15" i="8"/>
  <c r="K15" i="8"/>
  <c r="L11" i="8"/>
  <c r="K11" i="8"/>
  <c r="L7" i="8"/>
  <c r="K7" i="8"/>
  <c r="L3" i="8"/>
  <c r="K3" i="8"/>
  <c r="L2" i="8"/>
  <c r="K2" i="8"/>
  <c r="L27" i="7"/>
  <c r="K27" i="7"/>
  <c r="L15" i="7"/>
  <c r="K15" i="7"/>
  <c r="L3" i="7"/>
  <c r="K3" i="7"/>
  <c r="L30" i="7"/>
  <c r="K30" i="7"/>
  <c r="L26" i="7"/>
  <c r="K26" i="7"/>
  <c r="L22" i="7"/>
  <c r="K22" i="7"/>
  <c r="L18" i="7"/>
  <c r="K18" i="7"/>
  <c r="L14" i="7"/>
  <c r="K14" i="7"/>
  <c r="L10" i="7"/>
  <c r="K10" i="7"/>
  <c r="L6" i="7"/>
  <c r="K6" i="7"/>
  <c r="L31" i="7"/>
  <c r="K31" i="7"/>
  <c r="L19" i="7"/>
  <c r="K19" i="7"/>
  <c r="L7" i="7"/>
  <c r="K7" i="7"/>
  <c r="L29" i="7"/>
  <c r="K29" i="7"/>
  <c r="L25" i="7"/>
  <c r="K25" i="7"/>
  <c r="L21" i="7"/>
  <c r="K21" i="7"/>
  <c r="L17" i="7"/>
  <c r="K17" i="7"/>
  <c r="L13" i="7"/>
  <c r="K13" i="7"/>
  <c r="L9" i="7"/>
  <c r="K9" i="7"/>
  <c r="L5" i="7"/>
  <c r="K5" i="7"/>
  <c r="L23" i="7"/>
  <c r="K23" i="7"/>
  <c r="L11" i="7"/>
  <c r="K11" i="7"/>
  <c r="K32" i="7"/>
  <c r="L32" i="7"/>
  <c r="K28" i="7"/>
  <c r="L28" i="7"/>
  <c r="K24" i="7"/>
  <c r="L24" i="7"/>
  <c r="K20" i="7"/>
  <c r="L20" i="7"/>
  <c r="K16" i="7"/>
  <c r="L16" i="7"/>
  <c r="K12" i="7"/>
  <c r="L12" i="7"/>
  <c r="K8" i="7"/>
  <c r="L8" i="7"/>
  <c r="K4" i="7"/>
  <c r="L4" i="7"/>
  <c r="L2" i="7"/>
  <c r="K2" i="7"/>
  <c r="L24" i="6"/>
  <c r="K24" i="6"/>
  <c r="K12" i="6"/>
  <c r="L12" i="6"/>
  <c r="L31" i="6"/>
  <c r="K31" i="6"/>
  <c r="L27" i="6"/>
  <c r="K27" i="6"/>
  <c r="L23" i="6"/>
  <c r="K23" i="6"/>
  <c r="L19" i="6"/>
  <c r="K19" i="6"/>
  <c r="L15" i="6"/>
  <c r="K15" i="6"/>
  <c r="L11" i="6"/>
  <c r="K11" i="6"/>
  <c r="L7" i="6"/>
  <c r="K7" i="6"/>
  <c r="L3" i="6"/>
  <c r="K3" i="6"/>
  <c r="L20" i="6"/>
  <c r="K20" i="6"/>
  <c r="L4" i="6"/>
  <c r="K4" i="6"/>
  <c r="K30" i="6"/>
  <c r="L30" i="6"/>
  <c r="K26" i="6"/>
  <c r="L26" i="6"/>
  <c r="K22" i="6"/>
  <c r="L22" i="6"/>
  <c r="K18" i="6"/>
  <c r="L18" i="6"/>
  <c r="K14" i="6"/>
  <c r="L14" i="6"/>
  <c r="L10" i="6"/>
  <c r="K10" i="6"/>
  <c r="K6" i="6"/>
  <c r="L6" i="6"/>
  <c r="L28" i="6"/>
  <c r="K28" i="6"/>
  <c r="L16" i="6"/>
  <c r="K16" i="6"/>
  <c r="L8" i="6"/>
  <c r="K8" i="6"/>
  <c r="K29" i="6"/>
  <c r="L29" i="6"/>
  <c r="K25" i="6"/>
  <c r="L25" i="6"/>
  <c r="K21" i="6"/>
  <c r="L21" i="6"/>
  <c r="K17" i="6"/>
  <c r="L17" i="6"/>
  <c r="K13" i="6"/>
  <c r="L13" i="6"/>
  <c r="K9" i="6"/>
  <c r="L9" i="6"/>
  <c r="K5" i="6"/>
  <c r="L5" i="6"/>
  <c r="K2" i="6"/>
  <c r="L2" i="6"/>
  <c r="K26" i="5"/>
  <c r="L26" i="5"/>
  <c r="K18" i="5"/>
  <c r="L18" i="5"/>
  <c r="K10" i="5"/>
  <c r="L10" i="5"/>
  <c r="L29" i="5"/>
  <c r="K29" i="5"/>
  <c r="K25" i="5"/>
  <c r="L25" i="5"/>
  <c r="L21" i="5"/>
  <c r="K21" i="5"/>
  <c r="K17" i="5"/>
  <c r="L17" i="5"/>
  <c r="L13" i="5"/>
  <c r="K13" i="5"/>
  <c r="K9" i="5"/>
  <c r="L9" i="5"/>
  <c r="L5" i="5"/>
  <c r="K5" i="5"/>
  <c r="K30" i="5"/>
  <c r="L30" i="5"/>
  <c r="K22" i="5"/>
  <c r="L22" i="5"/>
  <c r="K14" i="5"/>
  <c r="L14" i="5"/>
  <c r="K6" i="5"/>
  <c r="L6" i="5"/>
  <c r="L32" i="5"/>
  <c r="K32" i="5"/>
  <c r="L28" i="5"/>
  <c r="K28" i="5"/>
  <c r="K24" i="5"/>
  <c r="L24" i="5"/>
  <c r="L20" i="5"/>
  <c r="K20" i="5"/>
  <c r="L16" i="5"/>
  <c r="K16" i="5"/>
  <c r="K12" i="5"/>
  <c r="L12" i="5"/>
  <c r="L8" i="5"/>
  <c r="K8" i="5"/>
  <c r="K4" i="5"/>
  <c r="L4" i="5"/>
  <c r="L31" i="5"/>
  <c r="K31" i="5"/>
  <c r="L27" i="5"/>
  <c r="K27" i="5"/>
  <c r="L23" i="5"/>
  <c r="K23" i="5"/>
  <c r="L19" i="5"/>
  <c r="K19" i="5"/>
  <c r="L15" i="5"/>
  <c r="K15" i="5"/>
  <c r="L11" i="5"/>
  <c r="K11" i="5"/>
  <c r="L7" i="5"/>
  <c r="K7" i="5"/>
  <c r="L3" i="5"/>
  <c r="K3" i="5"/>
  <c r="L2" i="5"/>
  <c r="K2" i="5"/>
  <c r="L26" i="4"/>
  <c r="K26" i="4"/>
  <c r="L18" i="4"/>
  <c r="K18" i="4"/>
  <c r="L10" i="4"/>
  <c r="K10" i="4"/>
  <c r="K29" i="4"/>
  <c r="L29" i="4"/>
  <c r="K28" i="4"/>
  <c r="L28" i="4"/>
  <c r="L31" i="4"/>
  <c r="K31" i="4"/>
  <c r="L27" i="4"/>
  <c r="K27" i="4"/>
  <c r="L23" i="4"/>
  <c r="K23" i="4"/>
  <c r="L19" i="4"/>
  <c r="K19" i="4"/>
  <c r="L15" i="4"/>
  <c r="K15" i="4"/>
  <c r="L11" i="4"/>
  <c r="K11" i="4"/>
  <c r="L7" i="4"/>
  <c r="K7" i="4"/>
  <c r="L3" i="4"/>
  <c r="K3" i="4"/>
  <c r="K25" i="4"/>
  <c r="L25" i="4"/>
  <c r="K21" i="4"/>
  <c r="L21" i="4"/>
  <c r="K17" i="4"/>
  <c r="L17" i="4"/>
  <c r="K13" i="4"/>
  <c r="L13" i="4"/>
  <c r="K9" i="4"/>
  <c r="L9" i="4"/>
  <c r="K5" i="4"/>
  <c r="L5" i="4"/>
  <c r="K30" i="4"/>
  <c r="L30" i="4"/>
  <c r="K22" i="4"/>
  <c r="L22" i="4"/>
  <c r="K14" i="4"/>
  <c r="L14" i="4"/>
  <c r="K6" i="4"/>
  <c r="L6" i="4"/>
  <c r="K24" i="4"/>
  <c r="L24" i="4"/>
  <c r="K20" i="4"/>
  <c r="L20" i="4"/>
  <c r="K16" i="4"/>
  <c r="L16" i="4"/>
  <c r="K12" i="4"/>
  <c r="L12" i="4"/>
  <c r="K8" i="4"/>
  <c r="L8" i="4"/>
  <c r="K4" i="4"/>
  <c r="L4" i="4"/>
  <c r="L2" i="4"/>
  <c r="K2" i="4"/>
  <c r="J5" i="13" s="1"/>
  <c r="L25" i="1"/>
  <c r="K25" i="1"/>
  <c r="L9" i="1"/>
  <c r="K9" i="1"/>
  <c r="L28" i="1"/>
  <c r="K28" i="1"/>
  <c r="L24" i="1"/>
  <c r="K24" i="1"/>
  <c r="L20" i="1"/>
  <c r="K20" i="1"/>
  <c r="L16" i="1"/>
  <c r="K16" i="1"/>
  <c r="L12" i="1"/>
  <c r="K12" i="1"/>
  <c r="L8" i="1"/>
  <c r="K8" i="1"/>
  <c r="L4" i="1"/>
  <c r="K4" i="1"/>
  <c r="L29" i="1"/>
  <c r="K29" i="1"/>
  <c r="L17" i="1"/>
  <c r="K17" i="1"/>
  <c r="L5" i="1"/>
  <c r="K5" i="1"/>
  <c r="K31" i="1"/>
  <c r="L31" i="1"/>
  <c r="K27" i="1"/>
  <c r="L27" i="1"/>
  <c r="K23" i="1"/>
  <c r="L23" i="1"/>
  <c r="K19" i="1"/>
  <c r="L19" i="1"/>
  <c r="K15" i="1"/>
  <c r="L15" i="1"/>
  <c r="K11" i="1"/>
  <c r="L11" i="1"/>
  <c r="K7" i="1"/>
  <c r="L7" i="1"/>
  <c r="K3" i="1"/>
  <c r="L3" i="1"/>
  <c r="L21" i="1"/>
  <c r="K21" i="1"/>
  <c r="L13" i="1"/>
  <c r="K13" i="1"/>
  <c r="L32" i="1"/>
  <c r="K32" i="1"/>
  <c r="K30" i="1"/>
  <c r="L30" i="1"/>
  <c r="L26" i="1"/>
  <c r="K26" i="1"/>
  <c r="K22" i="1"/>
  <c r="L22" i="1"/>
  <c r="L18" i="1"/>
  <c r="K18" i="1"/>
  <c r="K14" i="1"/>
  <c r="L14" i="1"/>
  <c r="L10" i="1"/>
  <c r="K10" i="1"/>
  <c r="L6" i="1"/>
  <c r="K6" i="1"/>
  <c r="L2" i="1"/>
  <c r="K2" i="1"/>
  <c r="K18" i="2"/>
  <c r="L18" i="2"/>
  <c r="K6" i="2"/>
  <c r="L6" i="2"/>
  <c r="K29" i="2"/>
  <c r="L29" i="2"/>
  <c r="K25" i="2"/>
  <c r="L25" i="2"/>
  <c r="K21" i="2"/>
  <c r="L21" i="2"/>
  <c r="K17" i="2"/>
  <c r="L17" i="2"/>
  <c r="K13" i="2"/>
  <c r="L13" i="2"/>
  <c r="K9" i="2"/>
  <c r="L9" i="2"/>
  <c r="K5" i="2"/>
  <c r="L5" i="2"/>
  <c r="K22" i="2"/>
  <c r="L22" i="2"/>
  <c r="K14" i="2"/>
  <c r="L14" i="2"/>
  <c r="L28" i="2"/>
  <c r="K28" i="2"/>
  <c r="L20" i="2"/>
  <c r="K20" i="2"/>
  <c r="L16" i="2"/>
  <c r="K16" i="2"/>
  <c r="L12" i="2"/>
  <c r="K12" i="2"/>
  <c r="L8" i="2"/>
  <c r="K8" i="2"/>
  <c r="L4" i="2"/>
  <c r="K4" i="2"/>
  <c r="K26" i="2"/>
  <c r="L26" i="2"/>
  <c r="K10" i="2"/>
  <c r="L10" i="2"/>
  <c r="L24" i="2"/>
  <c r="K24" i="2"/>
  <c r="K27" i="2"/>
  <c r="L27" i="2"/>
  <c r="K23" i="2"/>
  <c r="L23" i="2"/>
  <c r="L19" i="2"/>
  <c r="K19" i="2"/>
  <c r="L15" i="2"/>
  <c r="K15" i="2"/>
  <c r="K11" i="2"/>
  <c r="L11" i="2"/>
  <c r="K7" i="2"/>
  <c r="L7" i="2"/>
  <c r="K3" i="2"/>
  <c r="L3" i="2"/>
  <c r="K2" i="2"/>
  <c r="L2" i="2"/>
  <c r="K3" i="13" s="1"/>
  <c r="K29" i="3"/>
  <c r="L29" i="3"/>
  <c r="K17" i="3"/>
  <c r="L17" i="3"/>
  <c r="K9" i="3"/>
  <c r="L9" i="3"/>
  <c r="K32" i="3"/>
  <c r="L32" i="3"/>
  <c r="K28" i="3"/>
  <c r="L28" i="3"/>
  <c r="L24" i="3"/>
  <c r="K24" i="3"/>
  <c r="K20" i="3"/>
  <c r="L20" i="3"/>
  <c r="L16" i="3"/>
  <c r="K16" i="3"/>
  <c r="L8" i="3"/>
  <c r="K8" i="3"/>
  <c r="K4" i="3"/>
  <c r="L4" i="3"/>
  <c r="L21" i="3"/>
  <c r="K21" i="3"/>
  <c r="K5" i="3"/>
  <c r="L5" i="3"/>
  <c r="K23" i="3"/>
  <c r="L23" i="3"/>
  <c r="L15" i="3"/>
  <c r="K15" i="3"/>
  <c r="L11" i="3"/>
  <c r="K11" i="3"/>
  <c r="L7" i="3"/>
  <c r="K7" i="3"/>
  <c r="L3" i="3"/>
  <c r="K3" i="3"/>
  <c r="L25" i="3"/>
  <c r="K25" i="3"/>
  <c r="L31" i="3"/>
  <c r="K31" i="3"/>
  <c r="L30" i="3"/>
  <c r="K30" i="3"/>
  <c r="K22" i="3"/>
  <c r="L22" i="3"/>
  <c r="L18" i="3"/>
  <c r="K18" i="3"/>
  <c r="K10" i="3"/>
  <c r="L10" i="3"/>
  <c r="L6" i="3"/>
  <c r="K6" i="3"/>
  <c r="K2" i="3"/>
  <c r="L2" i="3"/>
  <c r="G19" i="3"/>
  <c r="G17" i="3"/>
  <c r="I17" i="3" s="1"/>
  <c r="G22" i="3"/>
  <c r="I22" i="3" s="1"/>
  <c r="G24" i="3"/>
  <c r="G31" i="3"/>
  <c r="I31" i="3" s="1"/>
  <c r="G23" i="3"/>
  <c r="G26" i="3"/>
  <c r="G32" i="3"/>
  <c r="I30" i="3"/>
  <c r="I16" i="3"/>
  <c r="I9" i="3"/>
  <c r="I2" i="3"/>
  <c r="G12" i="3"/>
  <c r="I5" i="3"/>
  <c r="I15" i="3"/>
  <c r="I8" i="3"/>
  <c r="I11" i="3"/>
  <c r="I4" i="3"/>
  <c r="I7" i="3"/>
  <c r="G14" i="3"/>
  <c r="I3" i="3"/>
  <c r="I10" i="3"/>
  <c r="I21" i="3"/>
  <c r="I26" i="3"/>
  <c r="I28" i="3"/>
  <c r="I29" i="3"/>
  <c r="I23" i="3"/>
  <c r="O28" i="6"/>
  <c r="O28" i="3"/>
  <c r="O28" i="10"/>
  <c r="O28" i="1"/>
  <c r="O28" i="7"/>
  <c r="O28" i="8"/>
  <c r="O28" i="11"/>
  <c r="O28" i="9"/>
  <c r="O28" i="4"/>
  <c r="O28" i="5"/>
  <c r="O28" i="2"/>
  <c r="O28" i="12"/>
  <c r="O22" i="11"/>
  <c r="O22" i="7"/>
  <c r="O22" i="1"/>
  <c r="O22" i="12"/>
  <c r="O22" i="8"/>
  <c r="O22" i="4"/>
  <c r="O22" i="9"/>
  <c r="O22" i="5"/>
  <c r="O22" i="10"/>
  <c r="O22" i="6"/>
  <c r="O22" i="2"/>
  <c r="O26" i="11"/>
  <c r="O26" i="7"/>
  <c r="O26" i="1"/>
  <c r="O26" i="12"/>
  <c r="O26" i="8"/>
  <c r="O26" i="4"/>
  <c r="O26" i="9"/>
  <c r="O26" i="5"/>
  <c r="O26" i="10"/>
  <c r="O26" i="6"/>
  <c r="O26" i="2"/>
  <c r="O25" i="10"/>
  <c r="O25" i="6"/>
  <c r="O25" i="11"/>
  <c r="O25" i="7"/>
  <c r="O25" i="1"/>
  <c r="O25" i="12"/>
  <c r="O25" i="8"/>
  <c r="O25" i="4"/>
  <c r="O25" i="9"/>
  <c r="O25" i="5"/>
  <c r="O25" i="2"/>
  <c r="O24" i="9"/>
  <c r="O24" i="5"/>
  <c r="O24" i="10"/>
  <c r="O24" i="6"/>
  <c r="O24" i="11"/>
  <c r="O24" i="7"/>
  <c r="O24" i="1"/>
  <c r="O24" i="12"/>
  <c r="O24" i="8"/>
  <c r="O24" i="4"/>
  <c r="O24" i="2"/>
  <c r="O23" i="12"/>
  <c r="O23" i="8"/>
  <c r="O23" i="4"/>
  <c r="O23" i="9"/>
  <c r="O23" i="5"/>
  <c r="O23" i="10"/>
  <c r="O23" i="6"/>
  <c r="O23" i="11"/>
  <c r="O23" i="7"/>
  <c r="O23" i="1"/>
  <c r="O23" i="2"/>
  <c r="O27" i="12"/>
  <c r="O27" i="8"/>
  <c r="O27" i="4"/>
  <c r="O27" i="9"/>
  <c r="O27" i="5"/>
  <c r="O27" i="10"/>
  <c r="O27" i="6"/>
  <c r="O27" i="11"/>
  <c r="O27" i="7"/>
  <c r="O27" i="1"/>
  <c r="O27" i="2"/>
  <c r="G13" i="13"/>
  <c r="G5" i="13"/>
  <c r="G6" i="13"/>
  <c r="G7" i="13"/>
  <c r="O9" i="12"/>
  <c r="F13" i="13" s="1"/>
  <c r="G12" i="13"/>
  <c r="O9" i="11"/>
  <c r="F12" i="13" s="1"/>
  <c r="G11" i="13"/>
  <c r="O9" i="10"/>
  <c r="F11" i="13" s="1"/>
  <c r="G10" i="13"/>
  <c r="O9" i="9"/>
  <c r="F10" i="13" s="1"/>
  <c r="G9" i="13"/>
  <c r="O9" i="8"/>
  <c r="F9" i="13" s="1"/>
  <c r="G8" i="13"/>
  <c r="O9" i="7"/>
  <c r="F8" i="13" s="1"/>
  <c r="O9" i="6"/>
  <c r="F7" i="13" s="1"/>
  <c r="O9" i="5"/>
  <c r="F6" i="13" s="1"/>
  <c r="O9" i="4"/>
  <c r="F5" i="13" s="1"/>
  <c r="G3" i="13"/>
  <c r="O9" i="2"/>
  <c r="F3" i="13" s="1"/>
  <c r="G2" i="13"/>
  <c r="O9" i="3"/>
  <c r="F2" i="13" s="1"/>
  <c r="O9" i="1"/>
  <c r="F4" i="13" s="1"/>
  <c r="G4" i="13"/>
  <c r="K13" i="13" l="1"/>
  <c r="J13" i="13"/>
  <c r="J11" i="13"/>
  <c r="K11" i="13"/>
  <c r="J10" i="13"/>
  <c r="J9" i="13"/>
  <c r="K9" i="13"/>
  <c r="J8" i="13"/>
  <c r="K8" i="13"/>
  <c r="K7" i="13"/>
  <c r="J7" i="13"/>
  <c r="J6" i="13"/>
  <c r="K6" i="13"/>
  <c r="K5" i="13"/>
  <c r="J4" i="13"/>
  <c r="K4" i="13"/>
  <c r="J3" i="13"/>
  <c r="K26" i="3"/>
  <c r="L26" i="3"/>
  <c r="I19" i="3"/>
  <c r="L19" i="3"/>
  <c r="K19" i="3"/>
  <c r="I14" i="3"/>
  <c r="L14" i="3"/>
  <c r="K14" i="3"/>
  <c r="K12" i="3"/>
  <c r="L12" i="3"/>
  <c r="G27" i="3"/>
  <c r="I12" i="3"/>
  <c r="G13" i="3"/>
  <c r="O17" i="10"/>
  <c r="H11" i="13" s="1"/>
  <c r="O11" i="3"/>
  <c r="O11" i="2"/>
  <c r="O15" i="3"/>
  <c r="O15" i="2"/>
  <c r="O15" i="11"/>
  <c r="O15" i="7"/>
  <c r="O15" i="1"/>
  <c r="O15" i="9"/>
  <c r="O15" i="8"/>
  <c r="O15" i="10"/>
  <c r="O15" i="6"/>
  <c r="O15" i="5"/>
  <c r="O15" i="4"/>
  <c r="O11" i="10"/>
  <c r="O11" i="6"/>
  <c r="O11" i="8"/>
  <c r="O11" i="11"/>
  <c r="O11" i="1"/>
  <c r="O11" i="9"/>
  <c r="O11" i="5"/>
  <c r="O11" i="4"/>
  <c r="O11" i="7"/>
  <c r="O11" i="12"/>
  <c r="O15" i="12"/>
  <c r="O29" i="12"/>
  <c r="B27" i="13" s="1"/>
  <c r="O29" i="9"/>
  <c r="B24" i="13" s="1"/>
  <c r="O29" i="6"/>
  <c r="B21" i="13" s="1"/>
  <c r="O29" i="4"/>
  <c r="B19" i="13" s="1"/>
  <c r="O29" i="7"/>
  <c r="B22" i="13" s="1"/>
  <c r="O29" i="3"/>
  <c r="B16" i="13" s="1"/>
  <c r="O29" i="5"/>
  <c r="B20" i="13" s="1"/>
  <c r="O29" i="2"/>
  <c r="B17" i="13" s="1"/>
  <c r="O29" i="1"/>
  <c r="B18" i="13" s="1"/>
  <c r="O29" i="10"/>
  <c r="B25" i="13" s="1"/>
  <c r="O29" i="8"/>
  <c r="B23" i="13" s="1"/>
  <c r="O29" i="11"/>
  <c r="B26" i="13" s="1"/>
  <c r="G15" i="13"/>
  <c r="G18" i="13" s="1"/>
  <c r="F15" i="13"/>
  <c r="I27" i="3" l="1"/>
  <c r="L27" i="3"/>
  <c r="K27" i="3"/>
  <c r="K2" i="13"/>
  <c r="K13" i="3"/>
  <c r="J2" i="13" s="1"/>
  <c r="L13" i="3"/>
  <c r="G25" i="12"/>
  <c r="I25" i="12" s="1"/>
  <c r="G13" i="2"/>
  <c r="O17" i="2" s="1"/>
  <c r="H3" i="13" s="1"/>
  <c r="I20" i="3"/>
  <c r="I24" i="3"/>
  <c r="O5" i="8"/>
  <c r="E9" i="13" s="1"/>
  <c r="O5" i="7"/>
  <c r="E8" i="13" s="1"/>
  <c r="O5" i="6"/>
  <c r="E7" i="13" s="1"/>
  <c r="O5" i="5"/>
  <c r="E6" i="13" s="1"/>
  <c r="O5" i="9"/>
  <c r="E10" i="13" s="1"/>
  <c r="O5" i="10"/>
  <c r="E11" i="13" s="1"/>
  <c r="O5" i="4"/>
  <c r="E5" i="13" s="1"/>
  <c r="H20" i="4"/>
  <c r="H11" i="10"/>
  <c r="H31" i="10"/>
  <c r="H16" i="11"/>
  <c r="H23" i="5"/>
  <c r="H6" i="11"/>
  <c r="H12" i="5"/>
  <c r="H4" i="6"/>
  <c r="H10" i="4"/>
  <c r="H31" i="12"/>
  <c r="H24" i="6"/>
  <c r="H9" i="1"/>
  <c r="H19" i="7"/>
  <c r="H2" i="7"/>
  <c r="H16" i="9"/>
  <c r="H21" i="8"/>
  <c r="H30" i="1"/>
  <c r="H17" i="7"/>
  <c r="H8" i="5"/>
  <c r="H31" i="11"/>
  <c r="H7" i="5"/>
  <c r="H10" i="12"/>
  <c r="H11" i="8"/>
  <c r="H14" i="12"/>
  <c r="H6" i="10"/>
  <c r="H27" i="6"/>
  <c r="H9" i="11"/>
  <c r="H21" i="2"/>
  <c r="H25" i="8"/>
  <c r="H22" i="11"/>
  <c r="H28" i="11"/>
  <c r="H19" i="8"/>
  <c r="H23" i="1"/>
  <c r="H7" i="4"/>
  <c r="H30" i="8"/>
  <c r="H9" i="12"/>
  <c r="H15" i="8"/>
  <c r="H27" i="8"/>
  <c r="H10" i="10"/>
  <c r="H29" i="10"/>
  <c r="H29" i="1"/>
  <c r="H30" i="5"/>
  <c r="H4" i="12"/>
  <c r="H17" i="9"/>
  <c r="H12" i="8"/>
  <c r="H27" i="5"/>
  <c r="H4" i="7"/>
  <c r="H22" i="12"/>
  <c r="H14" i="11"/>
  <c r="H13" i="1"/>
  <c r="H26" i="8"/>
  <c r="H5" i="2"/>
  <c r="H6" i="6"/>
  <c r="H3" i="8"/>
  <c r="H3" i="4"/>
  <c r="H9" i="6"/>
  <c r="H12" i="1"/>
  <c r="H9" i="4"/>
  <c r="H16" i="7"/>
  <c r="H9" i="8"/>
  <c r="H14" i="1"/>
  <c r="H8" i="1"/>
  <c r="H22" i="8"/>
  <c r="H20" i="12"/>
  <c r="H28" i="4"/>
  <c r="H27" i="11"/>
  <c r="H32" i="1"/>
  <c r="H3" i="12"/>
  <c r="H7" i="10"/>
  <c r="H18" i="7"/>
  <c r="H6" i="12"/>
  <c r="H25" i="10"/>
  <c r="H20" i="11"/>
  <c r="H21" i="11"/>
  <c r="H11" i="6"/>
  <c r="H10" i="9"/>
  <c r="H16" i="6"/>
  <c r="H9" i="9"/>
  <c r="H28" i="9"/>
  <c r="H13" i="12"/>
  <c r="H12" i="10"/>
  <c r="H17" i="2"/>
  <c r="H10" i="5"/>
  <c r="H18" i="12"/>
  <c r="H9" i="5"/>
  <c r="H20" i="7"/>
  <c r="H3" i="6"/>
  <c r="H18" i="10"/>
  <c r="H30" i="11"/>
  <c r="H5" i="6"/>
  <c r="H2" i="4"/>
  <c r="H29" i="5"/>
  <c r="H27" i="2"/>
  <c r="H8" i="11"/>
  <c r="H5" i="1"/>
  <c r="H18" i="5"/>
  <c r="H4" i="4"/>
  <c r="H32" i="7"/>
  <c r="H13" i="2"/>
  <c r="H5" i="7"/>
  <c r="H8" i="6"/>
  <c r="H4" i="2"/>
  <c r="H14" i="8"/>
  <c r="H15" i="7"/>
  <c r="H5" i="4"/>
  <c r="H13" i="10"/>
  <c r="H30" i="6"/>
  <c r="H24" i="10"/>
  <c r="H9" i="10"/>
  <c r="H13" i="4"/>
  <c r="H28" i="2"/>
  <c r="H29" i="11"/>
  <c r="H26" i="10"/>
  <c r="H17" i="8"/>
  <c r="H13" i="11"/>
  <c r="H29" i="6"/>
  <c r="H18" i="2"/>
  <c r="H10" i="1"/>
  <c r="H17" i="12"/>
  <c r="H6" i="2"/>
  <c r="H20" i="3"/>
  <c r="H25" i="2"/>
  <c r="H12" i="6"/>
  <c r="H20" i="10"/>
  <c r="H32" i="10"/>
  <c r="H14" i="4"/>
  <c r="H9" i="2"/>
  <c r="H7" i="2"/>
  <c r="H19" i="4"/>
  <c r="H24" i="5"/>
  <c r="H8" i="10"/>
  <c r="H25" i="5"/>
  <c r="H24" i="11"/>
  <c r="H5" i="5"/>
  <c r="H24" i="2"/>
  <c r="H7" i="6"/>
  <c r="H31" i="7"/>
  <c r="H30" i="4"/>
  <c r="H26" i="9"/>
  <c r="H25" i="6"/>
  <c r="H2" i="2"/>
  <c r="H21" i="9"/>
  <c r="H2" i="6"/>
  <c r="H11" i="4"/>
  <c r="H24" i="1"/>
  <c r="H29" i="2"/>
  <c r="H26" i="1"/>
  <c r="H30" i="7"/>
  <c r="H7" i="8"/>
  <c r="H22" i="4"/>
  <c r="H12" i="11"/>
  <c r="H21" i="10"/>
  <c r="H11" i="2"/>
  <c r="H4" i="9"/>
  <c r="H19" i="12"/>
  <c r="H31" i="9"/>
  <c r="H29" i="8"/>
  <c r="H4" i="1"/>
  <c r="H11" i="7"/>
  <c r="H7" i="1"/>
  <c r="H20" i="5"/>
  <c r="H5" i="10"/>
  <c r="H3" i="7"/>
  <c r="H21" i="1"/>
  <c r="H17" i="1"/>
  <c r="H13" i="9"/>
  <c r="H26" i="5"/>
  <c r="H21" i="12"/>
  <c r="H7" i="11"/>
  <c r="H19" i="11"/>
  <c r="H10" i="6"/>
  <c r="H18" i="1"/>
  <c r="H8" i="8"/>
  <c r="H22" i="7"/>
  <c r="H32" i="12"/>
  <c r="H2" i="5"/>
  <c r="H19" i="9"/>
  <c r="H21" i="7"/>
  <c r="H3" i="2"/>
  <c r="H25" i="9"/>
  <c r="H27" i="12"/>
  <c r="H12" i="9"/>
  <c r="H6" i="9"/>
  <c r="H8" i="12"/>
  <c r="H22" i="5"/>
  <c r="H30" i="12"/>
  <c r="H26" i="4"/>
  <c r="H23" i="10"/>
  <c r="H16" i="12"/>
  <c r="H18" i="9"/>
  <c r="H21" i="6"/>
  <c r="H3" i="5"/>
  <c r="H31" i="6"/>
  <c r="H7" i="12"/>
  <c r="H8" i="2"/>
  <c r="H7" i="9"/>
  <c r="H13" i="8"/>
  <c r="H32" i="8"/>
  <c r="H31" i="4"/>
  <c r="H3" i="11"/>
  <c r="H25" i="11"/>
  <c r="H13" i="7"/>
  <c r="H2" i="10"/>
  <c r="H2" i="12"/>
  <c r="H17" i="6"/>
  <c r="H10" i="2"/>
  <c r="H24" i="9"/>
  <c r="H27" i="3"/>
  <c r="H31" i="1"/>
  <c r="H26" i="2"/>
  <c r="H30" i="9"/>
  <c r="H16" i="2"/>
  <c r="H10" i="7"/>
  <c r="H17" i="5"/>
  <c r="H27" i="1"/>
  <c r="H12" i="4"/>
  <c r="H25" i="1"/>
  <c r="H16" i="1"/>
  <c r="H19" i="10"/>
  <c r="H3" i="10"/>
  <c r="H15" i="9"/>
  <c r="H15" i="12"/>
  <c r="H8" i="9"/>
  <c r="H11" i="5"/>
  <c r="H18" i="6"/>
  <c r="H22" i="2"/>
  <c r="H5" i="8"/>
  <c r="H4" i="10"/>
  <c r="H16" i="10"/>
  <c r="H15" i="10"/>
  <c r="H18" i="11"/>
  <c r="H14" i="6"/>
  <c r="H8" i="4"/>
  <c r="H18" i="8"/>
  <c r="H29" i="7"/>
  <c r="H23" i="11"/>
  <c r="H12" i="12"/>
  <c r="H2" i="1"/>
  <c r="H14" i="7"/>
  <c r="H23" i="2"/>
  <c r="H10" i="11"/>
  <c r="H15" i="6"/>
  <c r="H2" i="9"/>
  <c r="H21" i="4"/>
  <c r="H17" i="4"/>
  <c r="H28" i="1"/>
  <c r="H12" i="7"/>
  <c r="H5" i="12"/>
  <c r="H21" i="5"/>
  <c r="H31" i="8"/>
  <c r="H14" i="10"/>
  <c r="H20" i="6"/>
  <c r="H6" i="5"/>
  <c r="H17" i="10"/>
  <c r="H22" i="6"/>
  <c r="H15" i="5"/>
  <c r="H6" i="1"/>
  <c r="H31" i="5"/>
  <c r="H16" i="5"/>
  <c r="H17" i="11"/>
  <c r="H15" i="11"/>
  <c r="H16" i="4"/>
  <c r="H30" i="10"/>
  <c r="H7" i="7"/>
  <c r="H27" i="7"/>
  <c r="H22" i="1"/>
  <c r="H27" i="4"/>
  <c r="H13" i="6"/>
  <c r="H14" i="5"/>
  <c r="H24" i="8"/>
  <c r="H26" i="11"/>
  <c r="H23" i="12"/>
  <c r="H3" i="1"/>
  <c r="H2" i="8"/>
  <c r="H32" i="5"/>
  <c r="H4" i="5"/>
  <c r="H28" i="6"/>
  <c r="H19" i="2"/>
  <c r="H14" i="2"/>
  <c r="H25" i="4"/>
  <c r="H23" i="6"/>
  <c r="H19" i="5"/>
  <c r="H2" i="11"/>
  <c r="H6" i="8"/>
  <c r="H22" i="10"/>
  <c r="H29" i="9"/>
  <c r="H11" i="11"/>
  <c r="H4" i="8"/>
  <c r="H15" i="2"/>
  <c r="H26" i="6"/>
  <c r="H28" i="12"/>
  <c r="H24" i="7"/>
  <c r="H27" i="10"/>
  <c r="H9" i="7"/>
  <c r="H20" i="1"/>
  <c r="H13" i="5"/>
  <c r="H25" i="12"/>
  <c r="H15" i="4"/>
  <c r="H28" i="7"/>
  <c r="H28" i="8"/>
  <c r="H28" i="10"/>
  <c r="H13" i="3"/>
  <c r="H8" i="7"/>
  <c r="H29" i="4"/>
  <c r="H27" i="9"/>
  <c r="H18" i="4"/>
  <c r="H15" i="1"/>
  <c r="H26" i="12"/>
  <c r="H23" i="9"/>
  <c r="H6" i="7"/>
  <c r="H6" i="3"/>
  <c r="H5" i="9"/>
  <c r="H29" i="12"/>
  <c r="H24" i="12"/>
  <c r="H24" i="4"/>
  <c r="H20" i="2"/>
  <c r="H22" i="9"/>
  <c r="H11" i="1"/>
  <c r="H20" i="9"/>
  <c r="H20" i="8"/>
  <c r="H11" i="12"/>
  <c r="H23" i="7"/>
  <c r="H19" i="1"/>
  <c r="H5" i="11"/>
  <c r="H6" i="4"/>
  <c r="H3" i="9"/>
  <c r="H23" i="4"/>
  <c r="H10" i="8"/>
  <c r="H25" i="7"/>
  <c r="H4" i="11"/>
  <c r="H23" i="8"/>
  <c r="H26" i="7"/>
  <c r="H16" i="8"/>
  <c r="H28" i="5"/>
  <c r="H12" i="2"/>
  <c r="H14" i="9"/>
  <c r="H19" i="6"/>
  <c r="H11" i="9"/>
  <c r="G31" i="12" l="1"/>
  <c r="G32" i="12"/>
  <c r="I32" i="12" s="1"/>
  <c r="O5" i="12" s="1"/>
  <c r="E13" i="13" s="1"/>
  <c r="G17" i="11"/>
  <c r="G27" i="11"/>
  <c r="I27" i="11" s="1"/>
  <c r="G22" i="11"/>
  <c r="G23" i="11"/>
  <c r="G26" i="11"/>
  <c r="I13" i="3"/>
  <c r="I3" i="1"/>
  <c r="I4" i="1"/>
  <c r="I5" i="1"/>
  <c r="I2" i="1"/>
  <c r="I6" i="2"/>
  <c r="I5" i="2"/>
  <c r="I4" i="2"/>
  <c r="I3" i="2"/>
  <c r="I2" i="2"/>
  <c r="O19" i="4"/>
  <c r="O19" i="2"/>
  <c r="O19" i="8"/>
  <c r="O19" i="5"/>
  <c r="O19" i="7"/>
  <c r="O19" i="9"/>
  <c r="O19" i="1"/>
  <c r="O19" i="6"/>
  <c r="O19" i="11"/>
  <c r="O19" i="12"/>
  <c r="O19" i="3"/>
  <c r="I6" i="3"/>
  <c r="O19" i="10"/>
  <c r="I32" i="3"/>
  <c r="I25" i="3"/>
  <c r="O17" i="12" l="1"/>
  <c r="H13" i="13" s="1"/>
  <c r="I17" i="11"/>
  <c r="O5" i="11" s="1"/>
  <c r="E12" i="13" s="1"/>
  <c r="L17" i="11"/>
  <c r="K17" i="11"/>
  <c r="O17" i="11"/>
  <c r="H12" i="13" s="1"/>
  <c r="L23" i="11"/>
  <c r="K23" i="11"/>
  <c r="O5" i="1"/>
  <c r="E4" i="13" s="1"/>
  <c r="O5" i="2"/>
  <c r="E3" i="13" s="1"/>
  <c r="I18" i="3"/>
  <c r="O5" i="3" s="1"/>
  <c r="E2" i="13" s="1"/>
  <c r="O17" i="3"/>
  <c r="H2" i="13" s="1"/>
  <c r="J12" i="13" l="1"/>
  <c r="K12" i="13"/>
  <c r="K15" i="13" s="1"/>
  <c r="H15" i="13"/>
  <c r="O7" i="3"/>
  <c r="O7" i="2"/>
  <c r="O7" i="10"/>
  <c r="O7" i="9"/>
  <c r="O7" i="8"/>
  <c r="O7" i="7"/>
  <c r="O7" i="6"/>
  <c r="O7" i="4"/>
  <c r="O7" i="5"/>
  <c r="O7" i="1"/>
  <c r="E15" i="13"/>
  <c r="J15" i="13" l="1"/>
  <c r="E17" i="13" s="1"/>
  <c r="O7" i="12"/>
  <c r="O7" i="11"/>
</calcChain>
</file>

<file path=xl/sharedStrings.xml><?xml version="1.0" encoding="utf-8"?>
<sst xmlns="http://schemas.openxmlformats.org/spreadsheetml/2006/main" count="488" uniqueCount="78">
  <si>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</si>
  <si>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</si>
  <si>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</si>
  <si>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</si>
  <si>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</si>
  <si>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</si>
  <si>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</si>
  <si>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</si>
  <si>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</si>
  <si>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</si>
  <si>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</si>
  <si>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</si>
  <si>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</si>
  <si>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</si>
  <si>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</si>
  <si>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</si>
  <si>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</si>
  <si>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</si>
  <si>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</si>
  <si>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</si>
  <si>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</si>
  <si>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</si>
  <si>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</si>
  <si>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</si>
  <si>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</si>
  <si>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</si>
  <si>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</si>
  <si>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</si>
  <si>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</si>
  <si>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</si>
  <si>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</si>
  <si>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</si>
  <si>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</si>
  <si>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</si>
  <si>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</si>
  <si>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</si>
  <si>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</si>
  <si>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</si>
  <si>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</si>
  <si>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</si>
  <si>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</si>
  <si>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</si>
  <si>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</si>
  <si>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</si>
  <si>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</si>
  <si>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</si>
  <si>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</si>
  <si>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</si>
  <si>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</si>
  <si>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</si>
  <si>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</si>
  <si>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</si>
  <si>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</si>
  <si>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</si>
  <si>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</si>
  <si>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</si>
  <si>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</si>
  <si>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</si>
  <si>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</si>
  <si>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</si>
  <si>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</si>
  <si>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</si>
  <si>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</si>
  <si>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</si>
  <si>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</si>
  <si>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</si>
  <si>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</si>
  <si>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</si>
  <si>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</si>
  <si>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</si>
  <si>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</si>
  <si>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</si>
  <si>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</si>
  <si>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</si>
  <si>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</si>
  <si>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</si>
  <si>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</si>
  <si>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Vollversion Jahr 2026 - ver2510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</si>
</sst>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14" fontId="0" fillId="0" borderId="0" xfId="0" applyNumberFormat="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0" fontId="1" fillId="3" borderId="0" xfId="0" applyFont="1" applyFill="1"/>
    <xf numFmtId="0" fontId="3" fillId="3" borderId="0" xfId="0" applyFont="1" applyFill="1"/>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M20</a:t>
          </a:r>
          <a:r>
            <a:rPr lang="de-DE" sz="1300" baseline="0"/>
            <a:t> bis M26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38</xdr:row>
      <xdr:rowOff>0</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7239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In Spalte C sind nur folgende Angaben zulässig: "Feiertag", "krank", "Urlaub", "Urlaub halber Tag", "Sonderurlaub" und "Überstundenabbau"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R und S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J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39</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7429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R, S, T und U können Sie bei besonderen unregelmäßigen Regelungen die Tageswerte in den Spalten G, H, K und L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S und tragen an den abweichenden Tagen das tatsächliche Soll ein. In Spalte H wird das Soll dadurch automatisch angepasst. In Spalte J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S auf den Monatsblättern für jeden Tag eintragen. </a:t>
          </a:r>
          <a:r>
            <a:rPr lang="de-DE" sz="1300" baseline="0">
              <a:solidFill>
                <a:schemeClr val="dk1"/>
              </a:solidFill>
              <a:effectLst/>
              <a:latin typeface="+mn-lt"/>
              <a:ea typeface="+mn-ea"/>
              <a:cs typeface="+mn-cs"/>
            </a:rPr>
            <a:t>In Spalte H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S eine Korrektur des Solls auf halbe Tage vornehmen. Nehmen Sie diesen halben Tag Urlaub, tragen Sie in Spalte C "Urlaub halber Tag" ein und korrigieren in Spalte R auch die Arbeitszeit.</a:t>
          </a:r>
        </a:p>
        <a:p>
          <a:pPr eaLnBrk="1" fontAlgn="auto" latinLnBrk="0" hangingPunct="1"/>
          <a:endParaRPr lang="de-DE" sz="1300" b="0" baseline="0">
            <a:solidFill>
              <a:schemeClr val="dk1"/>
            </a:solidFill>
            <a:effectLst/>
            <a:latin typeface="+mn-lt"/>
            <a:ea typeface="+mn-ea"/>
            <a:cs typeface="+mn-cs"/>
          </a:endParaRPr>
        </a:p>
        <a:p>
          <a:pPr eaLnBrk="1" fontAlgn="auto" latinLnBrk="0" hangingPunct="1"/>
          <a:r>
            <a:rPr lang="de-DE" sz="1300" b="1" baseline="0">
              <a:solidFill>
                <a:schemeClr val="dk1"/>
              </a:solidFill>
              <a:effectLst/>
              <a:latin typeface="+mn-lt"/>
              <a:ea typeface="+mn-ea"/>
              <a:cs typeface="+mn-cs"/>
            </a:rPr>
            <a:t>Zuschläge: </a:t>
          </a:r>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T und U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W32"/>
  <sheetViews>
    <sheetView zoomScaleNormal="100" workbookViewId="0">
      <selection activeCell="J36" sqref="J36"/>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bestFit="1" customWidth="1"/>
    <col min="11" max="11" width="15" bestFit="1" customWidth="1"/>
    <col min="12" max="12" width="15.85546875" bestFit="1" customWidth="1"/>
    <col min="14" max="14" width="26.42578125" style="3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3" s="30" customFormat="1" x14ac:dyDescent="0.25">
      <c r="A1" s="27" t="s">
        <v>0</v>
      </c>
      <c r="B1" s="27" t="s">
        <v>1</v>
      </c>
      <c r="C1" s="27" t="s">
        <v>36</v>
      </c>
      <c r="D1" s="28" t="s">
        <v>2</v>
      </c>
      <c r="E1" s="28" t="s">
        <v>3</v>
      </c>
      <c r="F1" s="28" t="s">
        <v>4</v>
      </c>
      <c r="G1" s="29" t="s">
        <v>5</v>
      </c>
      <c r="H1" s="28" t="s">
        <v>59</v>
      </c>
      <c r="I1" s="28" t="s">
        <v>7</v>
      </c>
      <c r="J1" s="28" t="s">
        <v>35</v>
      </c>
      <c r="K1" s="3" t="s">
        <v>67</v>
      </c>
      <c r="L1" s="3" t="s">
        <v>68</v>
      </c>
      <c r="N1" s="41" t="str">
        <f>TEXT(A2,"MMMM")&amp;" "&amp;YEAR(A2)</f>
        <v>Januar 2026</v>
      </c>
      <c r="P1" s="32"/>
      <c r="Q1" s="27" t="s">
        <v>69</v>
      </c>
      <c r="R1" s="33" t="s">
        <v>5</v>
      </c>
      <c r="S1" s="20" t="s">
        <v>59</v>
      </c>
      <c r="T1" s="16" t="s">
        <v>67</v>
      </c>
      <c r="U1" s="16" t="s">
        <v>68</v>
      </c>
      <c r="V1" s="35"/>
      <c r="W1" s="35"/>
    </row>
    <row r="2" spans="1:23" x14ac:dyDescent="0.25">
      <c r="A2" s="34">
        <v>46023</v>
      </c>
      <c r="B2" t="str">
        <f>TEXT(A2,"TTT")</f>
        <v>Do</v>
      </c>
      <c r="C2" s="42"/>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P2" s="36"/>
      <c r="R2" s="11"/>
      <c r="S2" s="11"/>
      <c r="U2" s="19"/>
    </row>
    <row r="3" spans="1:23" x14ac:dyDescent="0.25">
      <c r="A3" s="34">
        <v>46024</v>
      </c>
      <c r="B3" t="str">
        <f t="shared" ref="B3:B32" si="0">TEXT(A3,"TTT")</f>
        <v>Fr</v>
      </c>
      <c r="C3" s="42"/>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3" x14ac:dyDescent="0.25">
      <c r="A4" s="34">
        <v>46025</v>
      </c>
      <c r="B4" t="str">
        <f t="shared" si="0"/>
        <v>Sa</v>
      </c>
      <c r="C4" s="42"/>
      <c r="G4" s="11">
        <f t="shared" si="1"/>
        <v>0</v>
      </c>
      <c r="H4" s="11">
        <f ca="1">IF(S4&lt;&gt;"",S4,IF(OR(C4="Feiertag",A4&lt;Gesamt!$B$11,A4&gt;Gesamt!$B$13,),0,INDIRECT("O"&amp;WEEKDAY(A4,2)+21)))</f>
        <v>0</v>
      </c>
      <c r="I4" s="11">
        <f t="shared" si="2"/>
        <v>0</v>
      </c>
      <c r="J4" s="11"/>
      <c r="K4" s="11">
        <f>IF(T4&lt;&gt;"",T4,IF(C4="Feiertag",G4*Gesamt!$J$32,IF(B4="So",G4*Gesamt!$J$31,IF(B4="Sa",G4*Gesamt!$J$30,0))))</f>
        <v>0</v>
      </c>
      <c r="L4" s="19">
        <f>IF(U4&lt;&gt;"",U4,IF(C4="Feiertag",G4*Gesamt!$K$32,IF(B4="So",G4*Gesamt!$K$31,IF(B4="Sa",G4*Gesamt!$K$30,0))))</f>
        <v>0</v>
      </c>
      <c r="P4" s="36"/>
      <c r="R4" s="11"/>
      <c r="S4" s="11"/>
      <c r="U4" s="19"/>
    </row>
    <row r="5" spans="1:23" x14ac:dyDescent="0.25">
      <c r="A5" s="34">
        <v>46026</v>
      </c>
      <c r="B5" t="str">
        <f t="shared" si="0"/>
        <v>So</v>
      </c>
      <c r="C5" s="42"/>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3" x14ac:dyDescent="0.25">
      <c r="A6" s="34">
        <v>46027</v>
      </c>
      <c r="B6" t="str">
        <f t="shared" si="0"/>
        <v>Mo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P6" s="36"/>
      <c r="R6" s="11"/>
      <c r="S6" s="11"/>
      <c r="U6" s="19"/>
    </row>
    <row r="7" spans="1:23" x14ac:dyDescent="0.25">
      <c r="A7" s="34">
        <v>46028</v>
      </c>
      <c r="B7" t="str">
        <f t="shared" si="0"/>
        <v>Di</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Gesamt!B9+Gesamt!E2-Gesamt!M2+Gesamt!J2</f>
        <v>0</v>
      </c>
      <c r="P7" s="36"/>
      <c r="R7" s="11"/>
      <c r="S7" s="11"/>
      <c r="U7" s="19"/>
    </row>
    <row r="8" spans="1:23" x14ac:dyDescent="0.25">
      <c r="A8" s="34">
        <v>46029</v>
      </c>
      <c r="B8" t="str">
        <f t="shared" si="0"/>
        <v>Mi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P8" s="36"/>
      <c r="R8" s="11"/>
      <c r="S8" s="11"/>
      <c r="U8" s="19"/>
    </row>
    <row r="9" spans="1:23" x14ac:dyDescent="0.25">
      <c r="A9" s="34">
        <v>46030</v>
      </c>
      <c r="B9" t="str">
        <f t="shared" si="0"/>
        <v>Do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3" x14ac:dyDescent="0.25">
      <c r="A10" s="34">
        <v>46031</v>
      </c>
      <c r="B10" t="str">
        <f t="shared" si="0"/>
        <v>Fr</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P10" s="36"/>
      <c r="R10" s="11"/>
      <c r="S10" s="11"/>
      <c r="U10" s="19"/>
    </row>
    <row r="11" spans="1:23" x14ac:dyDescent="0.25">
      <c r="A11" s="34">
        <v>46032</v>
      </c>
      <c r="B11" t="str">
        <f t="shared" si="0"/>
        <v>Sa</v>
      </c>
      <c r="G11" s="11">
        <f t="shared" si="1"/>
        <v>0</v>
      </c>
      <c r="H11" s="11">
        <f ca="1">IF(S11&lt;&gt;"",S11,IF(OR(C11="Feiertag",A11&lt;Gesamt!$B$11,A11&gt;Gesamt!$B$13,),0,INDIRECT("O"&amp;WEEKDAY(A11,2)+21)))</f>
        <v>0</v>
      </c>
      <c r="I11" s="11">
        <f t="shared" si="2"/>
        <v>0</v>
      </c>
      <c r="J11" s="11"/>
      <c r="K11" s="11">
        <f>IF(T11&lt;&gt;"",T11,IF(C11="Feiertag",G11*Gesamt!$J$32,IF(B11="So",G11*Gesamt!$J$31,IF(B11="Sa",G11*Gesamt!$J$30,0))))</f>
        <v>0</v>
      </c>
      <c r="L11" s="19">
        <f>IF(U11&lt;&gt;"",U11,IF(C11="Feiertag",G11*Gesamt!$K$32,IF(B11="So",G11*Gesamt!$K$31,IF(B11="Sa",G11*Gesamt!$K$30,0))))</f>
        <v>0</v>
      </c>
      <c r="N11" s="22" t="s">
        <v>56</v>
      </c>
      <c r="O11" s="17">
        <f>Gesamt!F2</f>
        <v>0</v>
      </c>
      <c r="P11" s="36"/>
      <c r="R11" s="11"/>
      <c r="S11" s="11"/>
      <c r="U11" s="19"/>
    </row>
    <row r="12" spans="1:23" x14ac:dyDescent="0.25">
      <c r="A12" s="34">
        <v>46033</v>
      </c>
      <c r="B12" t="str">
        <f t="shared" si="0"/>
        <v>So</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P12" s="36"/>
      <c r="R12" s="11"/>
      <c r="S12" s="11"/>
      <c r="U12" s="19"/>
    </row>
    <row r="13" spans="1:23" x14ac:dyDescent="0.25">
      <c r="A13" s="34">
        <v>46034</v>
      </c>
      <c r="B13" t="str">
        <f t="shared" si="0"/>
        <v>Mo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3" x14ac:dyDescent="0.25">
      <c r="A14" s="34">
        <v>46035</v>
      </c>
      <c r="B14" t="str">
        <f t="shared" si="0"/>
        <v>Di</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P14" s="36"/>
      <c r="R14" s="11"/>
      <c r="S14" s="11"/>
      <c r="U14" s="19"/>
    </row>
    <row r="15" spans="1:23" x14ac:dyDescent="0.25">
      <c r="A15" s="34">
        <v>46036</v>
      </c>
      <c r="B15" t="str">
        <f t="shared" si="0"/>
        <v>Mi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Gesamt!B5+Gesamt!B7-Gesamt!G2</f>
        <v>30</v>
      </c>
      <c r="P15" s="36"/>
      <c r="R15" s="11"/>
      <c r="S15" s="11"/>
      <c r="U15" s="19"/>
    </row>
    <row r="16" spans="1:23" x14ac:dyDescent="0.25">
      <c r="A16" s="34">
        <v>46037</v>
      </c>
      <c r="B16" t="str">
        <f t="shared" si="0"/>
        <v>Do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N16"/>
      <c r="P16" s="36"/>
      <c r="R16" s="11"/>
      <c r="S16" s="11"/>
      <c r="U16" s="19"/>
    </row>
    <row r="17" spans="1:21" x14ac:dyDescent="0.25">
      <c r="A17" s="34">
        <v>46038</v>
      </c>
      <c r="B17" t="str">
        <f t="shared" si="0"/>
        <v>Fr</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46039</v>
      </c>
      <c r="B18" t="str">
        <f t="shared" si="0"/>
        <v>Sa</v>
      </c>
      <c r="G18" s="11">
        <f t="shared" si="1"/>
        <v>0</v>
      </c>
      <c r="H18" s="11">
        <f ca="1">IF(S18&lt;&gt;"",S18,IF(OR(C18="Feiertag",A18&lt;Gesamt!$B$11,A18&gt;Gesamt!$B$13,),0,INDIRECT("O"&amp;WEEKDAY(A18,2)+21)))</f>
        <v>0</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46040</v>
      </c>
      <c r="B19" t="str">
        <f t="shared" si="0"/>
        <v>So</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46041</v>
      </c>
      <c r="B20" t="str">
        <f t="shared" si="0"/>
        <v>Mo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46042</v>
      </c>
      <c r="B21" t="str">
        <f t="shared" si="0"/>
        <v>Di</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46043</v>
      </c>
      <c r="B22" t="str">
        <f t="shared" si="0"/>
        <v>Mi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46044</v>
      </c>
      <c r="B23" t="str">
        <f t="shared" si="0"/>
        <v>Do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46045</v>
      </c>
      <c r="B24" t="str">
        <f t="shared" si="0"/>
        <v>Fr</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46046</v>
      </c>
      <c r="B25" t="str">
        <f t="shared" si="0"/>
        <v>Sa</v>
      </c>
      <c r="G25" s="11">
        <f t="shared" si="1"/>
        <v>0</v>
      </c>
      <c r="H25" s="11">
        <f ca="1">IF(S25&lt;&gt;"",S25,IF(OR(C25="Feiertag",A25&lt;Gesamt!$B$11,A25&gt;Gesamt!$B$13,),0,INDIRECT("O"&amp;WEEKDAY(A25,2)+21)))</f>
        <v>0</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46047</v>
      </c>
      <c r="B26" t="str">
        <f t="shared" si="0"/>
        <v>So</v>
      </c>
      <c r="G26" s="11">
        <f t="shared" si="1"/>
        <v>0</v>
      </c>
      <c r="H26" s="11">
        <f ca="1">IF(S26&lt;&gt;"",S26,IF(OR(C26="Feiertag",A26&lt;Gesamt!$B$11,A26&gt;Gesamt!$B$13,),0,INDIRECT("O"&amp;WEEKDAY(A26,2)+21)))</f>
        <v>0</v>
      </c>
      <c r="I26" s="11">
        <f>IF(OR(C26="Überstundenabbau",C26="Urlaub halber Tag",E26&lt;&gt;""),G26-H26,0)</f>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46048</v>
      </c>
      <c r="B27" t="str">
        <f t="shared" si="0"/>
        <v>Mo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46049</v>
      </c>
      <c r="B28" t="str">
        <f t="shared" si="0"/>
        <v>Di</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46050</v>
      </c>
      <c r="B29" t="str">
        <f t="shared" si="0"/>
        <v>Mi</v>
      </c>
      <c r="G29" s="11">
        <f t="shared" si="1"/>
        <v>0</v>
      </c>
      <c r="H29" s="11">
        <f ca="1">IF(S29&lt;&gt;"",S29,IF(OR(C29="Feiertag",A29&lt;Gesamt!$B$11,A29&gt;Gesamt!$B$13,),0,INDIRECT("O"&amp;WEEKDAY(A29,2)+21)))</f>
        <v>8</v>
      </c>
      <c r="I29" s="11">
        <f>IF(OR(C29="Überstundenabbau",C29="Urlaub halber Tag",E29&lt;&gt;""),G29-H29,0)</f>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46051</v>
      </c>
      <c r="B30" t="str">
        <f t="shared" si="0"/>
        <v>Do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46052</v>
      </c>
      <c r="B31" t="str">
        <f t="shared" si="0"/>
        <v>Fr</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46053</v>
      </c>
      <c r="B32" t="str">
        <f t="shared" si="0"/>
        <v>Sa</v>
      </c>
      <c r="G32" s="11">
        <f t="shared" si="1"/>
        <v>0</v>
      </c>
      <c r="H32" s="11">
        <f ca="1">IF(S32&lt;&gt;"",S32,IF(OR(C32="Feiertag",A32&lt;Gesamt!$B$11,A32&gt;Gesamt!$B$13,),0,INDIRECT("O"&amp;WEEKDAY(A32,2)+21)))</f>
        <v>0</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RZF+vrOt6zid4bEVW3brzUnsT04DlxxdFzdmvoD6+d/5VIo8lYFQg38CPA9KdHe/n0vc1WGXAoUwxgosGXy4aA==" saltValue="fRLdEJ8nGxbDBd6yvswhEQ==" spinCount="100000" sheet="1" objects="1" scenarios="1"/>
  <protectedRanges>
    <protectedRange sqref="J2:J32 O22:O28 R2:U32 C2:F32" name="Bereich1"/>
  </protectedRanges>
  <mergeCells count="1">
    <mergeCell ref="N3:O3"/>
  </mergeCells>
  <phoneticPr fontId="0" type="noConversion"/>
  <conditionalFormatting sqref="A2:L32">
    <cfRule type="expression" dxfId="23" priority="1">
      <formula>$C2="Feiertag"</formula>
    </cfRule>
    <cfRule type="expression" dxfId="22" priority="2">
      <formula>WEEKDAY($A2,2)&gt;=6</formula>
    </cfRule>
  </conditionalFormatting>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U32"/>
  <sheetViews>
    <sheetView zoomScaleNormal="100" workbookViewId="0">
      <selection activeCell="E35" sqref="E35"/>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Oktober 2026</v>
      </c>
      <c r="P1" s="32"/>
      <c r="Q1" s="27" t="s">
        <v>69</v>
      </c>
      <c r="R1" s="33" t="s">
        <v>5</v>
      </c>
      <c r="S1" s="20" t="s">
        <v>59</v>
      </c>
      <c r="T1" s="16" t="s">
        <v>67</v>
      </c>
      <c r="U1" s="16" t="s">
        <v>68</v>
      </c>
    </row>
    <row r="2" spans="1:21" x14ac:dyDescent="0.25">
      <c r="A2" s="34">
        <v>46296</v>
      </c>
      <c r="B2" t="str">
        <f>TEXT(A2,"TTT")</f>
        <v>Do</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46297</v>
      </c>
      <c r="B3" t="str">
        <f t="shared" ref="B3:B32" si="0">TEXT(A3,"TTT")</f>
        <v>Fr</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46298</v>
      </c>
      <c r="B4" t="str">
        <f t="shared" si="0"/>
        <v>Sa</v>
      </c>
      <c r="G4" s="11">
        <f t="shared" si="1"/>
        <v>0</v>
      </c>
      <c r="H4" s="11">
        <f ca="1">IF(S4&lt;&gt;"",S4,IF(OR(C4="Feiertag",A4&lt;Gesamt!$B$11,A4&gt;Gesamt!$B$13,),0,INDIRECT("O"&amp;WEEKDAY(A4,2)+21)))</f>
        <v>0</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46299</v>
      </c>
      <c r="B5" t="str">
        <f t="shared" si="0"/>
        <v>So</v>
      </c>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46300</v>
      </c>
      <c r="B6" t="str">
        <f t="shared" si="0"/>
        <v>Mo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46301</v>
      </c>
      <c r="B7" t="str">
        <f t="shared" si="0"/>
        <v>Di</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Gesamt!B9+SUM(Gesamt!E2:E11)-SUM(Gesamt!M2:M11)+SUM(Gesamt!J2:J11)</f>
        <v>0</v>
      </c>
      <c r="P7" s="36"/>
      <c r="R7" s="11"/>
      <c r="S7" s="11"/>
      <c r="U7" s="19"/>
    </row>
    <row r="8" spans="1:21" x14ac:dyDescent="0.25">
      <c r="A8" s="34">
        <v>46302</v>
      </c>
      <c r="B8" t="str">
        <f t="shared" si="0"/>
        <v>Mi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46303</v>
      </c>
      <c r="B9" t="str">
        <f t="shared" si="0"/>
        <v>Do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46304</v>
      </c>
      <c r="B10" t="str">
        <f t="shared" si="0"/>
        <v>Fr</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46305</v>
      </c>
      <c r="B11" t="str">
        <f t="shared" si="0"/>
        <v>Sa</v>
      </c>
      <c r="G11" s="11">
        <f t="shared" si="1"/>
        <v>0</v>
      </c>
      <c r="H11" s="11">
        <f ca="1">IF(S11&lt;&gt;"",S11,IF(OR(C11="Feiertag",A11&lt;Gesamt!$B$11,A11&gt;Gesamt!$B$13,),0,INDIRECT("O"&amp;WEEKDAY(A11,2)+21)))</f>
        <v>0</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SUM(Gesamt!F2:F11)</f>
        <v>0</v>
      </c>
      <c r="P11" s="36"/>
      <c r="R11" s="11"/>
      <c r="S11" s="11"/>
      <c r="U11" s="19"/>
    </row>
    <row r="12" spans="1:21" x14ac:dyDescent="0.25">
      <c r="A12" s="34">
        <v>46306</v>
      </c>
      <c r="B12" t="str">
        <f t="shared" si="0"/>
        <v>So</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46307</v>
      </c>
      <c r="B13" t="str">
        <f t="shared" si="0"/>
        <v>Mo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46308</v>
      </c>
      <c r="B14" t="str">
        <f t="shared" si="0"/>
        <v>Di</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46309</v>
      </c>
      <c r="B15" t="str">
        <f t="shared" si="0"/>
        <v>Mi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Gesamt!B5+Gesamt!B7-SUM(Gesamt!G2:G11)</f>
        <v>30</v>
      </c>
      <c r="P15" s="36"/>
      <c r="R15" s="11"/>
      <c r="S15" s="11"/>
      <c r="U15" s="19"/>
    </row>
    <row r="16" spans="1:21" x14ac:dyDescent="0.25">
      <c r="A16" s="34">
        <v>46310</v>
      </c>
      <c r="B16" t="str">
        <f t="shared" si="0"/>
        <v>Do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46311</v>
      </c>
      <c r="B17" t="str">
        <f t="shared" si="0"/>
        <v>Fr</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46312</v>
      </c>
      <c r="B18" t="str">
        <f t="shared" si="0"/>
        <v>Sa</v>
      </c>
      <c r="G18" s="11">
        <f t="shared" si="1"/>
        <v>0</v>
      </c>
      <c r="H18" s="11">
        <f ca="1">IF(S18&lt;&gt;"",S18,IF(OR(C18="Feiertag",A18&lt;Gesamt!$B$11,A18&gt;Gesamt!$B$13,),0,INDIRECT("O"&amp;WEEKDAY(A18,2)+21)))</f>
        <v>0</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46313</v>
      </c>
      <c r="B19" t="str">
        <f t="shared" si="0"/>
        <v>So</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46314</v>
      </c>
      <c r="B20" t="str">
        <f t="shared" si="0"/>
        <v>Mo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46315</v>
      </c>
      <c r="B21" t="str">
        <f t="shared" si="0"/>
        <v>Di</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46316</v>
      </c>
      <c r="B22" t="str">
        <f t="shared" si="0"/>
        <v>Mi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46317</v>
      </c>
      <c r="B23" t="str">
        <f t="shared" si="0"/>
        <v>Do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46318</v>
      </c>
      <c r="B24" t="str">
        <f t="shared" si="0"/>
        <v>Fr</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46319</v>
      </c>
      <c r="B25" t="str">
        <f t="shared" si="0"/>
        <v>Sa</v>
      </c>
      <c r="G25" s="11">
        <f t="shared" si="1"/>
        <v>0</v>
      </c>
      <c r="H25" s="11">
        <f ca="1">IF(S25&lt;&gt;"",S25,IF(OR(C25="Feiertag",A25&lt;Gesamt!$B$11,A25&gt;Gesamt!$B$13,),0,INDIRECT("O"&amp;WEEKDAY(A25,2)+21)))</f>
        <v>0</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46320</v>
      </c>
      <c r="B26" t="str">
        <f t="shared" si="0"/>
        <v>So</v>
      </c>
      <c r="G26" s="11">
        <f t="shared" si="1"/>
        <v>0</v>
      </c>
      <c r="H26" s="11">
        <f ca="1">IF(S26&lt;&gt;"",S26,IF(OR(C26="Feiertag",A26&lt;Gesamt!$B$11,A26&gt;Gesamt!$B$13,),0,INDIRECT("O"&amp;WEEKDAY(A26,2)+21)))</f>
        <v>0</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46321</v>
      </c>
      <c r="B27" t="str">
        <f t="shared" si="0"/>
        <v>Mo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46322</v>
      </c>
      <c r="B28" t="str">
        <f t="shared" si="0"/>
        <v>Di</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46323</v>
      </c>
      <c r="B29" t="str">
        <f t="shared" si="0"/>
        <v>Mi</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46324</v>
      </c>
      <c r="B30" t="str">
        <f t="shared" si="0"/>
        <v>Do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46325</v>
      </c>
      <c r="B31" t="str">
        <f t="shared" si="0"/>
        <v>Fr</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46326</v>
      </c>
      <c r="B32" t="str">
        <f t="shared" si="0"/>
        <v>Sa</v>
      </c>
      <c r="G32" s="11">
        <f t="shared" si="1"/>
        <v>0</v>
      </c>
      <c r="H32" s="11">
        <f ca="1">IF(S32&lt;&gt;"",S32,IF(OR(C32="Feiertag",A32&lt;Gesamt!$B$11,A32&gt;Gesamt!$B$13,),0,INDIRECT("O"&amp;WEEKDAY(A32,2)+21)))</f>
        <v>0</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KIS6Tk1a0zuMNieclOYKSk5R72ItszWJJEhoUp8UjJNfooGbYmUViLhmAw1THR3YBB/8hZYef87MTfVGO3Iw7g==" saltValue="eaphDUivDUpzpIgLBcSJPg==" spinCount="100000" sheet="1" objects="1" scenarios="1"/>
  <protectedRanges>
    <protectedRange sqref="C2:F32 J2:J32 O22:O28 R2:U32" name="Bereich1"/>
  </protectedRanges>
  <mergeCells count="1">
    <mergeCell ref="N3:O3"/>
  </mergeCells>
  <phoneticPr fontId="0" type="noConversion"/>
  <conditionalFormatting sqref="A2:L32">
    <cfRule type="expression" dxfId="5" priority="1">
      <formula>$C2="Feiertag"</formula>
    </cfRule>
    <cfRule type="expression" dxfId="4" priority="2">
      <formula>WEEKDAY($A2,2)&gt;=6</formula>
    </cfRule>
  </conditionalFormatting>
  <pageMargins left="0.7" right="0.7" top="0.78740157499999996" bottom="0.78740157499999996" header="0.3" footer="0.3"/>
  <pageSetup paperSize="9" scale="84" orientation="landscape" horizontalDpi="4294967293" verticalDpi="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U32"/>
  <sheetViews>
    <sheetView zoomScaleNormal="100" workbookViewId="0">
      <selection activeCell="E37" sqref="E37"/>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November 2026</v>
      </c>
      <c r="P1" s="32"/>
      <c r="Q1" s="27" t="s">
        <v>69</v>
      </c>
      <c r="R1" s="33" t="s">
        <v>5</v>
      </c>
      <c r="S1" s="20" t="s">
        <v>59</v>
      </c>
      <c r="T1" s="16" t="s">
        <v>67</v>
      </c>
      <c r="U1" s="16" t="s">
        <v>68</v>
      </c>
    </row>
    <row r="2" spans="1:21" x14ac:dyDescent="0.25">
      <c r="A2" s="34">
        <v>46327</v>
      </c>
      <c r="B2" t="str">
        <f>TEXT(A2,"TTT")</f>
        <v>So</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46328</v>
      </c>
      <c r="B3" t="str">
        <f t="shared" ref="B3:B31" si="0">TEXT(A3,"TTT")</f>
        <v>Mo</v>
      </c>
      <c r="G3" s="11">
        <f t="shared" ref="G3:G31" si="1">IF(R3&lt;&gt;"",R3,IF(OR(C3="krank",C3="Urlaub",C3="Sonderurlaub"),H3,IF(D3&lt;=E3,(E3-D3-F3)*24,(1-D3+E3-F3)*24)+IF(C3="Urlaub halber 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46329</v>
      </c>
      <c r="B4" t="str">
        <f t="shared" si="0"/>
        <v>Di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46330</v>
      </c>
      <c r="B5" t="str">
        <f t="shared" si="0"/>
        <v>Mi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46331</v>
      </c>
      <c r="B6" t="str">
        <f t="shared" si="0"/>
        <v>Do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46332</v>
      </c>
      <c r="B7" t="str">
        <f t="shared" si="0"/>
        <v>Fr</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Gesamt!B9+SUM(Gesamt!E2:E12)-SUM(Gesamt!M2:M12)+SUM(Gesamt!J2:J12)</f>
        <v>0</v>
      </c>
      <c r="P7" s="36"/>
      <c r="R7" s="11"/>
      <c r="S7" s="11"/>
      <c r="U7" s="19"/>
    </row>
    <row r="8" spans="1:21" x14ac:dyDescent="0.25">
      <c r="A8" s="34">
        <v>46333</v>
      </c>
      <c r="B8" t="str">
        <f t="shared" si="0"/>
        <v>Sa</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46334</v>
      </c>
      <c r="B9" t="str">
        <f t="shared" si="0"/>
        <v>So</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46335</v>
      </c>
      <c r="B10" t="str">
        <f t="shared" si="0"/>
        <v>Mo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46336</v>
      </c>
      <c r="B11" t="str">
        <f t="shared" si="0"/>
        <v>Di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SUM(Gesamt!F2:F12)</f>
        <v>0</v>
      </c>
      <c r="P11" s="36"/>
      <c r="R11" s="11"/>
      <c r="S11" s="11"/>
      <c r="U11" s="19"/>
    </row>
    <row r="12" spans="1:21" x14ac:dyDescent="0.25">
      <c r="A12" s="34">
        <v>46337</v>
      </c>
      <c r="B12" t="str">
        <f t="shared" si="0"/>
        <v>Mi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46338</v>
      </c>
      <c r="B13" t="str">
        <f t="shared" si="0"/>
        <v>Do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46339</v>
      </c>
      <c r="B14" t="str">
        <f t="shared" si="0"/>
        <v>Fr</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46340</v>
      </c>
      <c r="B15" t="str">
        <f t="shared" si="0"/>
        <v>Sa</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Gesamt!B5+Gesamt!B7-SUM(Gesamt!G2:G12)</f>
        <v>30</v>
      </c>
      <c r="P15" s="36"/>
      <c r="R15" s="11"/>
      <c r="S15" s="11"/>
      <c r="U15" s="19"/>
    </row>
    <row r="16" spans="1:21" x14ac:dyDescent="0.25">
      <c r="A16" s="34">
        <v>46341</v>
      </c>
      <c r="B16" t="str">
        <f t="shared" si="0"/>
        <v>So</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46342</v>
      </c>
      <c r="B17" t="str">
        <f t="shared" si="0"/>
        <v>Mo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46343</v>
      </c>
      <c r="B18" t="str">
        <f t="shared" si="0"/>
        <v>Di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46344</v>
      </c>
      <c r="B19" t="str">
        <f t="shared" si="0"/>
        <v>Mi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46345</v>
      </c>
      <c r="B20" t="str">
        <f t="shared" si="0"/>
        <v>Do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46346</v>
      </c>
      <c r="B21" t="str">
        <f t="shared" si="0"/>
        <v>Fr</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46347</v>
      </c>
      <c r="B22" t="str">
        <f t="shared" si="0"/>
        <v>Sa</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46348</v>
      </c>
      <c r="B23" t="str">
        <f t="shared" si="0"/>
        <v>So</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46349</v>
      </c>
      <c r="B24" t="str">
        <f t="shared" si="0"/>
        <v>Mo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46350</v>
      </c>
      <c r="B25" t="str">
        <f t="shared" si="0"/>
        <v>Di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46351</v>
      </c>
      <c r="B26" t="str">
        <f t="shared" si="0"/>
        <v>Mi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46352</v>
      </c>
      <c r="B27" t="str">
        <f t="shared" si="0"/>
        <v>Do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46353</v>
      </c>
      <c r="B28" t="str">
        <f t="shared" si="0"/>
        <v>Fr</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46354</v>
      </c>
      <c r="B29" t="str">
        <f t="shared" si="0"/>
        <v>Sa</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46355</v>
      </c>
      <c r="B30" t="str">
        <f t="shared" si="0"/>
        <v>So</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46356</v>
      </c>
      <c r="B31" t="str">
        <f t="shared" si="0"/>
        <v>Mo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ugQgP2uk9PoJAOIKjejosczPlVNDJ3Ph/RPgNTenfViOV9kve7bVWaDaX4nAjoLdOWF2TzynWkDM/5smRyHvdg==" saltValue="ggoVNNHLOsUua5DY7gAHZw==" spinCount="100000" sheet="1" objects="1" scenarios="1"/>
  <protectedRanges>
    <protectedRange sqref="C2:F32 J2:J32 O22:O28 R2:U32" name="Bereich1"/>
  </protectedRanges>
  <mergeCells count="1">
    <mergeCell ref="N3:O3"/>
  </mergeCells>
  <phoneticPr fontId="0" type="noConversion"/>
  <conditionalFormatting sqref="A2:L31">
    <cfRule type="expression" dxfId="3" priority="1">
      <formula>$C2="Feiertag"</formula>
    </cfRule>
    <cfRule type="expression" dxfId="2" priority="2">
      <formula>WEEKDAY($A2,2)&gt;=6</formula>
    </cfRule>
  </conditionalFormatting>
  <pageMargins left="0.7" right="0.7" top="0.78740157499999996" bottom="0.78740157499999996" header="0.3" footer="0.3"/>
  <pageSetup paperSize="9" scale="83"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U33"/>
  <sheetViews>
    <sheetView zoomScaleNormal="100" workbookViewId="0">
      <selection activeCell="D38" sqref="D38"/>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Dezember 2026</v>
      </c>
      <c r="P1" s="32"/>
      <c r="Q1" s="27" t="s">
        <v>69</v>
      </c>
      <c r="R1" s="33" t="s">
        <v>5</v>
      </c>
      <c r="S1" s="20" t="s">
        <v>59</v>
      </c>
      <c r="T1" s="16" t="s">
        <v>67</v>
      </c>
      <c r="U1" s="16" t="s">
        <v>68</v>
      </c>
    </row>
    <row r="2" spans="1:21" x14ac:dyDescent="0.25">
      <c r="A2" s="34">
        <v>46357</v>
      </c>
      <c r="B2" t="str">
        <f>TEXT(A2,"TTT")</f>
        <v>Di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46358</v>
      </c>
      <c r="B3" t="str">
        <f t="shared" ref="B3:B32" si="0">TEXT(A3,"TTT")</f>
        <v>Mi</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46359</v>
      </c>
      <c r="B4" t="str">
        <f t="shared" si="0"/>
        <v>Do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46360</v>
      </c>
      <c r="B5" t="str">
        <f t="shared" si="0"/>
        <v>Fr</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46361</v>
      </c>
      <c r="B6" t="str">
        <f t="shared" si="0"/>
        <v>Sa</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46362</v>
      </c>
      <c r="B7" t="str">
        <f t="shared" si="0"/>
        <v>So</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Gesamt!B9+SUM(Gesamt!E2:E13)-SUM(Gesamt!M2:M13)+SUM(Gesamt!J2:J13)</f>
        <v>0</v>
      </c>
      <c r="P7" s="36"/>
      <c r="R7" s="11"/>
      <c r="S7" s="11"/>
      <c r="U7" s="19"/>
    </row>
    <row r="8" spans="1:21" x14ac:dyDescent="0.25">
      <c r="A8" s="34">
        <v>46363</v>
      </c>
      <c r="B8" t="str">
        <f t="shared" si="0"/>
        <v>Mo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46364</v>
      </c>
      <c r="B9" t="str">
        <f t="shared" si="0"/>
        <v>Di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46365</v>
      </c>
      <c r="B10" t="str">
        <f t="shared" si="0"/>
        <v>Mi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46366</v>
      </c>
      <c r="B11" t="str">
        <f t="shared" si="0"/>
        <v>Do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SUM(Gesamt!F2:F13)</f>
        <v>0</v>
      </c>
      <c r="P11" s="36"/>
      <c r="R11" s="11"/>
      <c r="S11" s="11"/>
      <c r="U11" s="19"/>
    </row>
    <row r="12" spans="1:21" x14ac:dyDescent="0.25">
      <c r="A12" s="34">
        <v>46367</v>
      </c>
      <c r="B12" t="str">
        <f t="shared" si="0"/>
        <v>Fr</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46368</v>
      </c>
      <c r="B13" t="str">
        <f t="shared" si="0"/>
        <v>Sa</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46369</v>
      </c>
      <c r="B14" t="str">
        <f t="shared" si="0"/>
        <v>So</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46370</v>
      </c>
      <c r="B15" t="str">
        <f t="shared" si="0"/>
        <v>Mo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Gesamt!B5+Gesamt!B7-SUM(Gesamt!G2:G13)</f>
        <v>30</v>
      </c>
      <c r="P15" s="36"/>
      <c r="R15" s="11"/>
      <c r="S15" s="11"/>
      <c r="U15" s="19"/>
    </row>
    <row r="16" spans="1:21" x14ac:dyDescent="0.25">
      <c r="A16" s="34">
        <v>46371</v>
      </c>
      <c r="B16" t="str">
        <f t="shared" si="0"/>
        <v>Di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46372</v>
      </c>
      <c r="B17" t="str">
        <f t="shared" si="0"/>
        <v>Mi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46373</v>
      </c>
      <c r="B18" t="str">
        <f t="shared" si="0"/>
        <v>Do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46374</v>
      </c>
      <c r="B19" t="str">
        <f t="shared" si="0"/>
        <v>Fr</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46375</v>
      </c>
      <c r="B20" t="str">
        <f t="shared" si="0"/>
        <v>Sa</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46376</v>
      </c>
      <c r="B21" t="str">
        <f t="shared" si="0"/>
        <v>So</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46377</v>
      </c>
      <c r="B22" t="str">
        <f t="shared" si="0"/>
        <v>Mo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46378</v>
      </c>
      <c r="B23" t="str">
        <f t="shared" si="0"/>
        <v>Di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46379</v>
      </c>
      <c r="B24" t="str">
        <f t="shared" si="0"/>
        <v>Mi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46380</v>
      </c>
      <c r="B25" t="str">
        <f t="shared" si="0"/>
        <v>Do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46381</v>
      </c>
      <c r="B26" t="str">
        <f t="shared" si="0"/>
        <v>Fr</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46382</v>
      </c>
      <c r="B27" t="str">
        <f t="shared" si="0"/>
        <v>Sa</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46383</v>
      </c>
      <c r="B28" t="str">
        <f t="shared" si="0"/>
        <v>So</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46384</v>
      </c>
      <c r="B29" t="str">
        <f t="shared" si="0"/>
        <v>Mo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46385</v>
      </c>
      <c r="B30" t="str">
        <f t="shared" si="0"/>
        <v>Di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46386</v>
      </c>
      <c r="B31" t="str">
        <f t="shared" si="0"/>
        <v>Mi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46387</v>
      </c>
      <c r="B32" t="str">
        <f t="shared" si="0"/>
        <v>Do</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row r="33" spans="1:1" x14ac:dyDescent="0.25">
      <c r="A33" s="34"/>
    </row>
  </sheetData>
  <sheetProtection algorithmName="SHA-512" hashValue="5DOSCKXIphWM/Y1GSqVSIX5dVydRUSxFkNI/spUW7tPxLaSA2h0RXqjN3HXyPZlK4I7xVjx2YcsJ2P+5O5Zt8Q==" saltValue="PsOyIvT4g6jbBgFETNRTyw==" spinCount="100000" sheet="1" objects="1" scenarios="1"/>
  <protectedRanges>
    <protectedRange sqref="C2:F32 J2:J32 O22:O28 R2:U32" name="Bereich1"/>
  </protectedRanges>
  <mergeCells count="1">
    <mergeCell ref="N3:O3"/>
  </mergeCells>
  <phoneticPr fontId="0" type="noConversion"/>
  <conditionalFormatting sqref="A2:L32">
    <cfRule type="expression" dxfId="1" priority="1">
      <formula>$C2="Feiertag"</formula>
    </cfRule>
    <cfRule type="expression" dxfId="0" priority="2">
      <formula>WEEKDAY($A2,2)&gt;=6</formula>
    </cfRule>
  </conditionalFormatting>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E26" sqref="E26"/>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10" max="10" width="15" bestFit="1" customWidth="1"/>
    <col min="11" max="11" width="15.85546875" bestFit="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Jan!O5</f>
        <v>0</v>
      </c>
      <c r="F2" s="17">
        <f>Jan!O9</f>
        <v>0</v>
      </c>
      <c r="G2">
        <f>Jan!O13</f>
        <v>0</v>
      </c>
      <c r="H2" s="11">
        <f>Jan!O17</f>
        <v>0</v>
      </c>
      <c r="I2" s="11"/>
      <c r="J2" s="11">
        <f>SUM(Jan!K2:'Jan'!K32)</f>
        <v>0</v>
      </c>
      <c r="K2" s="18">
        <f>SUM(Jan!L2:'Jan'!L32)</f>
        <v>0</v>
      </c>
      <c r="L2" s="11"/>
      <c r="M2" s="11">
        <v>0</v>
      </c>
      <c r="AA2" s="1" t="b">
        <v>1</v>
      </c>
    </row>
    <row r="3" spans="1:27" ht="15" customHeight="1" x14ac:dyDescent="0.25">
      <c r="A3" s="44" t="s">
        <v>41</v>
      </c>
      <c r="B3" s="44"/>
      <c r="D3" s="4" t="s">
        <v>10</v>
      </c>
      <c r="E3" s="11">
        <f>Feb!O5</f>
        <v>0</v>
      </c>
      <c r="F3" s="17">
        <f>Feb!O9</f>
        <v>0</v>
      </c>
      <c r="G3">
        <f>Feb!O13</f>
        <v>0</v>
      </c>
      <c r="H3" s="11">
        <f>Feb!O17</f>
        <v>0</v>
      </c>
      <c r="I3" s="11"/>
      <c r="J3" s="11">
        <f>SUM(Feb!K2:'Feb'!K32)</f>
        <v>0</v>
      </c>
      <c r="K3" s="19">
        <f>SUM(Feb!L2:'Feb'!L32)</f>
        <v>0</v>
      </c>
      <c r="L3" s="11"/>
      <c r="M3" s="11">
        <v>0</v>
      </c>
      <c r="AA3" s="1" t="b">
        <v>1</v>
      </c>
    </row>
    <row r="4" spans="1:27" x14ac:dyDescent="0.25">
      <c r="D4" s="4" t="s">
        <v>11</v>
      </c>
      <c r="E4" s="11">
        <f>Mär!O5</f>
        <v>0</v>
      </c>
      <c r="F4" s="17">
        <f>Mär!O9</f>
        <v>0</v>
      </c>
      <c r="G4">
        <f>Mär!O13</f>
        <v>0</v>
      </c>
      <c r="H4" s="11">
        <f>Mär!O17</f>
        <v>0</v>
      </c>
      <c r="I4" s="11"/>
      <c r="J4" s="11">
        <f>SUM(Mär!K2:'Mär'!K32)</f>
        <v>0</v>
      </c>
      <c r="K4" s="19">
        <f>SUM(Mär!L2:'Mär'!L32)</f>
        <v>0</v>
      </c>
      <c r="L4" s="11"/>
      <c r="M4" s="11">
        <v>0</v>
      </c>
      <c r="AA4" s="1" t="b">
        <v>1</v>
      </c>
    </row>
    <row r="5" spans="1:27" x14ac:dyDescent="0.25">
      <c r="A5" s="20" t="s">
        <v>71</v>
      </c>
      <c r="B5">
        <v>30</v>
      </c>
      <c r="D5" s="4" t="s">
        <v>12</v>
      </c>
      <c r="E5" s="11">
        <f>Apr!O5</f>
        <v>0</v>
      </c>
      <c r="F5" s="17">
        <f>Apr!O9</f>
        <v>0</v>
      </c>
      <c r="G5">
        <f>Apr!O13</f>
        <v>0</v>
      </c>
      <c r="H5" s="11">
        <f>Apr!O17</f>
        <v>0</v>
      </c>
      <c r="I5" s="11"/>
      <c r="J5" s="11">
        <f>SUM(Apr!K2:'Apr'!K32)</f>
        <v>0</v>
      </c>
      <c r="K5" s="19">
        <f>SUM(Apr!L2:'Apr'!L32)</f>
        <v>0</v>
      </c>
      <c r="L5" s="11"/>
      <c r="M5" s="11">
        <v>0</v>
      </c>
      <c r="AA5" s="1" t="b">
        <v>1</v>
      </c>
    </row>
    <row r="6" spans="1:27" x14ac:dyDescent="0.25">
      <c r="D6" s="4" t="s">
        <v>13</v>
      </c>
      <c r="E6" s="11">
        <f>Mai!O5</f>
        <v>0</v>
      </c>
      <c r="F6" s="17">
        <f>Mai!O9</f>
        <v>0</v>
      </c>
      <c r="G6">
        <f>Mai!O13</f>
        <v>0</v>
      </c>
      <c r="H6" s="11">
        <f>Mai!O17</f>
        <v>0</v>
      </c>
      <c r="I6" s="11"/>
      <c r="J6" s="11">
        <f>SUM(Mai!K2:'Mai'!K32)</f>
        <v>0</v>
      </c>
      <c r="K6" s="19">
        <f>SUM(Mai!L2:'Mai'!L32)</f>
        <v>0</v>
      </c>
      <c r="L6" s="11"/>
      <c r="M6" s="11">
        <v>0</v>
      </c>
      <c r="AA6" s="1" t="b">
        <v>0</v>
      </c>
    </row>
    <row r="7" spans="1:27" x14ac:dyDescent="0.25">
      <c r="A7" s="20" t="s">
        <v>29</v>
      </c>
      <c r="B7">
        <v>0</v>
      </c>
      <c r="D7" s="4" t="s">
        <v>14</v>
      </c>
      <c r="E7" s="11">
        <f>Jun!O5</f>
        <v>0</v>
      </c>
      <c r="F7" s="17">
        <f>Jun!O9</f>
        <v>0</v>
      </c>
      <c r="G7">
        <f>Jun!O13</f>
        <v>0</v>
      </c>
      <c r="H7" s="11">
        <f>Jun!O17</f>
        <v>0</v>
      </c>
      <c r="I7" s="11"/>
      <c r="J7" s="11">
        <f>SUM(Jun!K2:'Jun'!K32)</f>
        <v>0</v>
      </c>
      <c r="K7" s="19">
        <f>SUM(Jun!L2:'Jun'!L32)</f>
        <v>0</v>
      </c>
      <c r="L7" s="11"/>
      <c r="M7" s="11">
        <v>0</v>
      </c>
      <c r="AA7" s="1" t="b">
        <v>0</v>
      </c>
    </row>
    <row r="8" spans="1:27" x14ac:dyDescent="0.25">
      <c r="D8" s="4" t="s">
        <v>15</v>
      </c>
      <c r="E8" s="11">
        <f>Jul!O5</f>
        <v>0</v>
      </c>
      <c r="F8" s="17">
        <f>Jul!O9</f>
        <v>0</v>
      </c>
      <c r="G8">
        <f>Jul!O13</f>
        <v>0</v>
      </c>
      <c r="H8" s="11">
        <f>Jul!O17</f>
        <v>0</v>
      </c>
      <c r="I8" s="11"/>
      <c r="J8" s="11">
        <f>SUM(Jul!K2:'Jul'!K32)</f>
        <v>0</v>
      </c>
      <c r="K8" s="19">
        <f>SUM(Jul!L2:'Jul'!L32)</f>
        <v>0</v>
      </c>
      <c r="L8" s="11"/>
      <c r="M8" s="11">
        <v>0</v>
      </c>
    </row>
    <row r="9" spans="1:27" x14ac:dyDescent="0.25">
      <c r="A9" s="20" t="s">
        <v>28</v>
      </c>
      <c r="B9">
        <v>0</v>
      </c>
      <c r="D9" s="4" t="s">
        <v>16</v>
      </c>
      <c r="E9" s="11">
        <f>Aug!O5</f>
        <v>0</v>
      </c>
      <c r="F9" s="17">
        <f>Aug!O9</f>
        <v>0</v>
      </c>
      <c r="G9">
        <f>Aug!O13</f>
        <v>0</v>
      </c>
      <c r="H9" s="11">
        <f>Aug!O17</f>
        <v>0</v>
      </c>
      <c r="I9" s="11"/>
      <c r="J9" s="11">
        <f>SUM(Aug!K2:'Aug'!K32)</f>
        <v>0</v>
      </c>
      <c r="K9" s="19">
        <f>SUM(Aug!L2:'Aug'!L32)</f>
        <v>0</v>
      </c>
      <c r="L9" s="11"/>
      <c r="M9" s="11">
        <v>0</v>
      </c>
    </row>
    <row r="10" spans="1:27" x14ac:dyDescent="0.25">
      <c r="D10" s="4" t="s">
        <v>17</v>
      </c>
      <c r="E10" s="11">
        <f>Sep!O5</f>
        <v>0</v>
      </c>
      <c r="F10" s="17">
        <f>Sep!O9</f>
        <v>0</v>
      </c>
      <c r="G10">
        <f>Sep!O13</f>
        <v>0</v>
      </c>
      <c r="H10" s="11">
        <f>Sep!O17</f>
        <v>0</v>
      </c>
      <c r="I10" s="11"/>
      <c r="J10" s="11">
        <f>SUM(Sep!K2:'Sep'!K32)</f>
        <v>0</v>
      </c>
      <c r="K10" s="19">
        <f>SUM(Sep!L2:'Sep'!L32)</f>
        <v>0</v>
      </c>
      <c r="L10" s="11"/>
      <c r="M10" s="11">
        <v>0</v>
      </c>
    </row>
    <row r="11" spans="1:27" x14ac:dyDescent="0.25">
      <c r="A11" s="16" t="s">
        <v>37</v>
      </c>
      <c r="B11" s="21">
        <v>46023</v>
      </c>
      <c r="D11" s="4" t="s">
        <v>18</v>
      </c>
      <c r="E11" s="11">
        <f>Okt!O5</f>
        <v>0</v>
      </c>
      <c r="F11" s="17">
        <f>Okt!O9</f>
        <v>0</v>
      </c>
      <c r="G11">
        <f>Okt!O13</f>
        <v>0</v>
      </c>
      <c r="H11" s="11">
        <f>Okt!O17</f>
        <v>0</v>
      </c>
      <c r="I11" s="11"/>
      <c r="J11" s="11">
        <f>SUM(Okt!K2:'Okt'!K32)</f>
        <v>0</v>
      </c>
      <c r="K11" s="19">
        <f>SUM(Okt!L2:'Okt'!L32)</f>
        <v>0</v>
      </c>
      <c r="L11" s="11"/>
      <c r="M11" s="11">
        <v>0</v>
      </c>
    </row>
    <row r="12" spans="1:27" x14ac:dyDescent="0.25">
      <c r="D12" s="4" t="s">
        <v>19</v>
      </c>
      <c r="E12" s="11">
        <f>Nov!O5</f>
        <v>0</v>
      </c>
      <c r="F12" s="17">
        <f>Nov!O9</f>
        <v>0</v>
      </c>
      <c r="G12">
        <f>Nov!O13</f>
        <v>0</v>
      </c>
      <c r="H12" s="11">
        <f>Nov!O17</f>
        <v>0</v>
      </c>
      <c r="I12" s="11"/>
      <c r="J12" s="11">
        <f>SUM(Nov!K2:'Nov'!K32)</f>
        <v>0</v>
      </c>
      <c r="K12" s="19">
        <f>SUM(Nov!L2:'Nov'!L32)</f>
        <v>0</v>
      </c>
      <c r="L12" s="11"/>
      <c r="M12" s="11">
        <v>0</v>
      </c>
    </row>
    <row r="13" spans="1:27" x14ac:dyDescent="0.25">
      <c r="A13" s="16" t="s">
        <v>52</v>
      </c>
      <c r="B13" s="21">
        <v>46387</v>
      </c>
      <c r="D13" s="4" t="s">
        <v>20</v>
      </c>
      <c r="E13" s="11">
        <f>Dez!O5</f>
        <v>0</v>
      </c>
      <c r="F13" s="17">
        <f>Dez!O9</f>
        <v>0</v>
      </c>
      <c r="G13">
        <f>Dez!O13</f>
        <v>0</v>
      </c>
      <c r="H13" s="11">
        <f>Dez!O17</f>
        <v>0</v>
      </c>
      <c r="I13" s="11"/>
      <c r="J13" s="11">
        <f>SUM(Dez!K2:'Dez'!K32)</f>
        <v>0</v>
      </c>
      <c r="K13" s="19">
        <f>SUM(Dez!L2:'Dez'!L32)</f>
        <v>0</v>
      </c>
      <c r="L13" s="11"/>
      <c r="M13" s="11">
        <v>0</v>
      </c>
    </row>
    <row r="14" spans="1:27" x14ac:dyDescent="0.25">
      <c r="E14" s="11"/>
      <c r="K14" s="18"/>
      <c r="M14" s="11"/>
    </row>
    <row r="15" spans="1:27" x14ac:dyDescent="0.25">
      <c r="A15" s="16" t="s">
        <v>27</v>
      </c>
      <c r="B15" s="11">
        <v>40</v>
      </c>
      <c r="D15" s="22" t="s">
        <v>23</v>
      </c>
      <c r="E15" s="11">
        <f>SUM(E2:E13)</f>
        <v>0</v>
      </c>
      <c r="F15" s="17">
        <f>SUM(F2:F13)</f>
        <v>0</v>
      </c>
      <c r="G15">
        <f>SUM(G2:G13)</f>
        <v>0</v>
      </c>
      <c r="H15" s="11">
        <f>SUM(H2:H13)</f>
        <v>0</v>
      </c>
      <c r="I15" s="11"/>
      <c r="J15" s="11">
        <f>SUM(J2:J13)</f>
        <v>0</v>
      </c>
      <c r="K15" s="18">
        <f>SUM(K2:K13)</f>
        <v>0</v>
      </c>
      <c r="L15" s="11"/>
      <c r="M15" s="11">
        <f>SUM(M2:M13)</f>
        <v>0</v>
      </c>
    </row>
    <row r="16" spans="1:27" x14ac:dyDescent="0.25">
      <c r="A16" s="4" t="s">
        <v>9</v>
      </c>
      <c r="B16" s="11">
        <f>Jan!O29</f>
        <v>40</v>
      </c>
    </row>
    <row r="17" spans="1:11" x14ac:dyDescent="0.25">
      <c r="A17" s="4" t="s">
        <v>10</v>
      </c>
      <c r="B17" s="11">
        <f>Feb!O29</f>
        <v>40</v>
      </c>
      <c r="D17" s="23" t="s">
        <v>38</v>
      </c>
      <c r="E17" s="11">
        <f>SUM(E2:E13)+B9-M15+J15</f>
        <v>0</v>
      </c>
    </row>
    <row r="18" spans="1:11" x14ac:dyDescent="0.25">
      <c r="A18" s="4" t="s">
        <v>11</v>
      </c>
      <c r="B18" s="11">
        <f>Mär!O29</f>
        <v>40</v>
      </c>
      <c r="D18" s="22" t="s">
        <v>39</v>
      </c>
      <c r="G18">
        <f>B5+B7-G15</f>
        <v>30</v>
      </c>
    </row>
    <row r="19" spans="1:11" x14ac:dyDescent="0.25">
      <c r="A19" s="4" t="s">
        <v>12</v>
      </c>
      <c r="B19" s="11">
        <f>Apr!O29</f>
        <v>40</v>
      </c>
    </row>
    <row r="20" spans="1:11" x14ac:dyDescent="0.25">
      <c r="A20" s="4" t="s">
        <v>13</v>
      </c>
      <c r="B20" s="11">
        <f>Mai!O29</f>
        <v>40</v>
      </c>
    </row>
    <row r="21" spans="1:11" x14ac:dyDescent="0.25">
      <c r="A21" s="4" t="s">
        <v>14</v>
      </c>
      <c r="B21" s="11">
        <f>Jun!O29</f>
        <v>40</v>
      </c>
    </row>
    <row r="22" spans="1:11" x14ac:dyDescent="0.25">
      <c r="A22" s="4" t="s">
        <v>15</v>
      </c>
      <c r="B22" s="11">
        <f>Jul!O29</f>
        <v>40</v>
      </c>
    </row>
    <row r="23" spans="1:11" x14ac:dyDescent="0.25">
      <c r="A23" s="4" t="s">
        <v>16</v>
      </c>
      <c r="B23" s="11">
        <f>Aug!O29</f>
        <v>40</v>
      </c>
    </row>
    <row r="24" spans="1:11" x14ac:dyDescent="0.25">
      <c r="A24" s="4" t="s">
        <v>17</v>
      </c>
      <c r="B24" s="11">
        <f>Sep!O29</f>
        <v>40</v>
      </c>
    </row>
    <row r="25" spans="1:11" x14ac:dyDescent="0.25">
      <c r="A25" s="4" t="s">
        <v>18</v>
      </c>
      <c r="B25" s="11">
        <f>Okt!O29</f>
        <v>40</v>
      </c>
    </row>
    <row r="26" spans="1:11" x14ac:dyDescent="0.25">
      <c r="A26" s="4" t="s">
        <v>19</v>
      </c>
      <c r="B26" s="11">
        <f>Nov!O29</f>
        <v>40</v>
      </c>
    </row>
    <row r="27" spans="1:11" x14ac:dyDescent="0.25">
      <c r="A27" s="4" t="s">
        <v>20</v>
      </c>
      <c r="B27" s="11">
        <f>Dez!O29</f>
        <v>40</v>
      </c>
    </row>
    <row r="29" spans="1:11" x14ac:dyDescent="0.25">
      <c r="A29" s="16" t="s">
        <v>42</v>
      </c>
      <c r="C29" s="16" t="s">
        <v>6</v>
      </c>
      <c r="J29" s="16" t="s">
        <v>67</v>
      </c>
      <c r="K29" s="16" t="s">
        <v>68</v>
      </c>
    </row>
    <row r="30" spans="1:11" x14ac:dyDescent="0.25">
      <c r="A30" s="4" t="s">
        <v>43</v>
      </c>
      <c r="C30" s="11">
        <f>IF(AA1=TRUE,$B$15/$B$37,0)</f>
        <v>8</v>
      </c>
      <c r="I30" s="4" t="s">
        <v>48</v>
      </c>
      <c r="J30" s="24">
        <v>0</v>
      </c>
      <c r="K30" s="25">
        <v>0</v>
      </c>
    </row>
    <row r="31" spans="1:11" x14ac:dyDescent="0.25">
      <c r="A31" s="4" t="s">
        <v>44</v>
      </c>
      <c r="C31" s="11">
        <f t="shared" ref="C31:C36" si="0">IF(AA2=TRUE,$B$15/$B$37,0)</f>
        <v>8</v>
      </c>
      <c r="I31" s="4" t="s">
        <v>49</v>
      </c>
      <c r="J31" s="24">
        <v>0</v>
      </c>
      <c r="K31" s="25">
        <v>0</v>
      </c>
    </row>
    <row r="32" spans="1:11" x14ac:dyDescent="0.25">
      <c r="A32" s="4" t="s">
        <v>45</v>
      </c>
      <c r="C32" s="11">
        <f t="shared" si="0"/>
        <v>8</v>
      </c>
      <c r="I32" s="4" t="s">
        <v>64</v>
      </c>
      <c r="J32" s="24">
        <v>0</v>
      </c>
      <c r="K32" s="25">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6" t="s">
        <v>51</v>
      </c>
      <c r="B37">
        <f>COUNTIF(AA1:AA7,"WAHR")</f>
        <v>5</v>
      </c>
    </row>
    <row r="39" spans="1:3" x14ac:dyDescent="0.25">
      <c r="A39" s="15"/>
    </row>
    <row r="42" spans="1:3" x14ac:dyDescent="0.25">
      <c r="A42" s="15"/>
    </row>
    <row r="44" spans="1:3" x14ac:dyDescent="0.25">
      <c r="A44" s="15"/>
    </row>
  </sheetData>
  <sheetProtection algorithmName="SHA-512" hashValue="42ysHNyGfoxX/EaT3kcyKFzneaR/ibxXevMO44E0eiY50t3eDDwI2xXK/8ZsGmyZcX9gkXrCGXsGK6C31Ego/Q==" saltValue="gmvQlx7Vow13ZuQ/Np12TQ==" spinCount="100000" sheet="1" objects="1" scenarios="1"/>
  <protectedRanges>
    <protectedRange sqref="B15:B27" name="Arbeitszeit"/>
    <protectedRange sqref="B30:C36" name="Arbeitstage"/>
    <protectedRange sqref="J30:K32" name="Zuschläge"/>
    <protectedRange sqref="M2:M13" name="Ausbezahlen"/>
    <protectedRange sqref="B5 B7 B9 B11 B13 A3" name="Start"/>
  </protectedRanges>
  <mergeCells count="1">
    <mergeCell ref="A3:B3"/>
  </mergeCells>
  <phoneticPr fontId="0" type="noConversion"/>
  <pageMargins left="0.7" right="0.7" top="0.78740157499999996" bottom="0.78740157499999996" header="0.3" footer="0.3"/>
  <pageSetup paperSize="9" scale="77" fitToWidth="0" orientation="landscape" horizontalDpi="4294967293" verticalDpi="0" r:id="rId1"/>
  <ignoredErrors>
    <ignoredError sqref="E3:G16 E2:G2 H2:H15 B37 C30:C36 B16:B27 E18:F18 F17:G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U1:AA21"/>
  <sheetViews>
    <sheetView showGridLines="0" workbookViewId="0">
      <selection activeCell="J40" sqref="J40"/>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sheetData>
  <sheetProtection algorithmName="SHA-512" hashValue="3y80GHgSECne+ERzPuRuaYf5zFFHq9H/8JDZ6Kn/5HjlLbYZuoYByJldFqMKPoWHC1OlAhV9b/QXsxVSkZmV1A==" saltValue="ZJgf2O2/ezQBkHg+x7aKLg==" spinCount="100000" sheet="1" objects="1" scenarios="1"/>
  <pageMargins left="0.7" right="0.7" top="0.78740157499999996" bottom="0.78740157499999996" header="0.3" footer="0.3"/>
  <pageSetup paperSize="9"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D11" sqref="D11"/>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LtdVWue8WAiDvBimXt4HUdATdwu30OPjpl3RUMEBC6stwG1upIcOBE9WqDw833JfgaP6rVW4MzDpMZa2wv/C+Q==" saltValue="Kv2PxROpZBHs3bCXNSQxDA==" spinCount="100000" sheet="1" objects="1" scenarios="1"/>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A27" sqref="A27"/>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45" t="s">
        <v>55</v>
      </c>
    </row>
    <row r="24" spans="1:1" x14ac:dyDescent="0.25">
      <c r="A24" s="45"/>
    </row>
    <row r="27" spans="1:1" x14ac:dyDescent="0.25">
      <c r="A27" t="s">
        <v>77</v>
      </c>
    </row>
  </sheetData>
  <sheetProtection algorithmName="SHA-512" hashValue="xAEl6mSj2agvRvUqEou8lxHGDN9eqKhnUpfZeXIV2ldOBBDU/CC4i9hijxH2j4CktnTZ0CUwqs3Ql//sG9VG6g==" saltValue="q3PcP8cFxaR6x7i78bEgEw==" spinCount="100000" sheet="1" objects="1" scenarios="1"/>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U32"/>
  <sheetViews>
    <sheetView zoomScaleNormal="100" workbookViewId="0">
      <selection activeCell="G35" sqref="G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ht="15" customHeigh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Februar 2026</v>
      </c>
      <c r="P1" s="32"/>
      <c r="Q1" s="27" t="s">
        <v>69</v>
      </c>
      <c r="R1" s="33" t="s">
        <v>5</v>
      </c>
      <c r="S1" s="20" t="s">
        <v>59</v>
      </c>
      <c r="T1" s="16" t="s">
        <v>67</v>
      </c>
      <c r="U1" s="16" t="s">
        <v>68</v>
      </c>
    </row>
    <row r="2" spans="1:21" x14ac:dyDescent="0.25">
      <c r="A2" s="34">
        <v>46054</v>
      </c>
      <c r="B2" t="str">
        <f>TEXT(A2,"TTT")</f>
        <v>So</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46055</v>
      </c>
      <c r="B3" t="str">
        <f t="shared" ref="B3:B29" si="0">TEXT(A3,"TTT")</f>
        <v>Mo</v>
      </c>
      <c r="G3" s="11">
        <f t="shared" ref="G3:G29" si="1">IF(R3&lt;&gt;"",R3,IF(OR(C3="krank",C3="Urlaub",C3="Sonderurlaub"),H3,IF(D3&lt;=E3,(E3-D3-F3)*24,(1-D3+E3-F3)*24)+IF(C3="Urlaub halber Tag",H3/2,0)))</f>
        <v>0</v>
      </c>
      <c r="H3" s="11">
        <f ca="1">IF(S3&lt;&gt;"",S3,IF(OR(C3="Feiertag",A3&lt;Gesamt!$B$11,A3&gt;Gesamt!$B$13,),0,INDIRECT("O"&amp;WEEKDAY(A3,2)+21)))</f>
        <v>8</v>
      </c>
      <c r="I3" s="11">
        <f t="shared" ref="I3:I29"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46056</v>
      </c>
      <c r="B4" t="str">
        <f t="shared" si="0"/>
        <v>Di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46057</v>
      </c>
      <c r="B5" t="str">
        <f t="shared" si="0"/>
        <v>Mi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46058</v>
      </c>
      <c r="B6" t="str">
        <f t="shared" si="0"/>
        <v>Do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46059</v>
      </c>
      <c r="B7" t="str">
        <f t="shared" si="0"/>
        <v>Fr</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Gesamt!B9+SUM(Gesamt!E2:E3)-SUM(Gesamt!M2:M3)+SUM(Gesamt!J2:J3)</f>
        <v>0</v>
      </c>
      <c r="P7" s="36"/>
      <c r="R7" s="11"/>
      <c r="S7" s="11"/>
      <c r="U7" s="19"/>
    </row>
    <row r="8" spans="1:21" x14ac:dyDescent="0.25">
      <c r="A8" s="34">
        <v>46060</v>
      </c>
      <c r="B8" t="str">
        <f t="shared" si="0"/>
        <v>Sa</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46061</v>
      </c>
      <c r="B9" t="str">
        <f t="shared" si="0"/>
        <v>So</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46062</v>
      </c>
      <c r="B10" t="str">
        <f t="shared" si="0"/>
        <v>Mo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46063</v>
      </c>
      <c r="B11" t="str">
        <f t="shared" si="0"/>
        <v>Di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SUM(Gesamt!F2:F3)</f>
        <v>0</v>
      </c>
      <c r="P11" s="36"/>
      <c r="R11" s="11"/>
      <c r="S11" s="11"/>
      <c r="U11" s="19"/>
    </row>
    <row r="12" spans="1:21" x14ac:dyDescent="0.25">
      <c r="A12" s="34">
        <v>46064</v>
      </c>
      <c r="B12" t="str">
        <f t="shared" si="0"/>
        <v>Mi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46065</v>
      </c>
      <c r="B13" t="str">
        <f t="shared" si="0"/>
        <v>Do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46066</v>
      </c>
      <c r="B14" t="str">
        <f t="shared" si="0"/>
        <v>Fr</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46067</v>
      </c>
      <c r="B15" t="str">
        <f t="shared" si="0"/>
        <v>Sa</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Gesamt!B5+Gesamt!B7-SUM(Gesamt!G2:G3)</f>
        <v>30</v>
      </c>
      <c r="P15" s="36"/>
      <c r="R15" s="11"/>
      <c r="S15" s="11"/>
      <c r="U15" s="19"/>
    </row>
    <row r="16" spans="1:21" x14ac:dyDescent="0.25">
      <c r="A16" s="34">
        <v>46068</v>
      </c>
      <c r="B16" t="str">
        <f t="shared" si="0"/>
        <v>So</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46069</v>
      </c>
      <c r="B17" t="str">
        <f t="shared" si="0"/>
        <v>Mo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46070</v>
      </c>
      <c r="B18" t="str">
        <f t="shared" si="0"/>
        <v>Di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46071</v>
      </c>
      <c r="B19" t="str">
        <f t="shared" si="0"/>
        <v>Mi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160</v>
      </c>
      <c r="P19" s="36"/>
      <c r="R19" s="11"/>
      <c r="S19" s="11"/>
      <c r="U19" s="19"/>
    </row>
    <row r="20" spans="1:21" x14ac:dyDescent="0.25">
      <c r="A20" s="34">
        <v>46072</v>
      </c>
      <c r="B20" t="str">
        <f t="shared" si="0"/>
        <v>Do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46073</v>
      </c>
      <c r="B21" t="str">
        <f t="shared" si="0"/>
        <v>Fr</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46074</v>
      </c>
      <c r="B22" t="str">
        <f t="shared" si="0"/>
        <v>Sa</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46075</v>
      </c>
      <c r="B23" t="str">
        <f t="shared" si="0"/>
        <v>So</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46076</v>
      </c>
      <c r="B24" t="str">
        <f t="shared" si="0"/>
        <v>Mo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46077</v>
      </c>
      <c r="B25" t="str">
        <f t="shared" si="0"/>
        <v>Di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46078</v>
      </c>
      <c r="B26" t="str">
        <f t="shared" si="0"/>
        <v>Mi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46079</v>
      </c>
      <c r="B27" t="str">
        <f t="shared" si="0"/>
        <v>Do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46080</v>
      </c>
      <c r="B28" t="str">
        <f t="shared" si="0"/>
        <v>Fr</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46081</v>
      </c>
      <c r="B29" t="str">
        <f t="shared" si="0"/>
        <v>Sa</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c r="H30" s="11"/>
      <c r="I30" s="11"/>
      <c r="J30" s="11"/>
      <c r="K30" s="11"/>
      <c r="L30" s="11"/>
      <c r="P30" s="36"/>
      <c r="R30" s="11"/>
      <c r="S30" s="11"/>
      <c r="U30" s="19"/>
    </row>
    <row r="31" spans="1:21" x14ac:dyDescent="0.25">
      <c r="A31" s="34"/>
      <c r="H31" s="11"/>
      <c r="I31" s="11"/>
      <c r="J31" s="11"/>
      <c r="K31" s="11"/>
      <c r="L31" s="11"/>
      <c r="R31" s="11"/>
      <c r="S31" s="11"/>
      <c r="U31" s="19"/>
    </row>
    <row r="32" spans="1:21" x14ac:dyDescent="0.25">
      <c r="A32" s="34"/>
      <c r="H32" s="11"/>
      <c r="I32" s="11"/>
      <c r="J32" s="11"/>
      <c r="K32" s="11"/>
      <c r="L32" s="11"/>
      <c r="U32" s="19"/>
    </row>
  </sheetData>
  <sheetProtection algorithmName="SHA-512" hashValue="9FEpKIA63mEv+v5jcNdtcpIhoPpPSKmVbA/r7ubZ8QbOEqmCXqMjVPfPAHZZAorgclvrWNt2IIq73y0mZyKN3g==" saltValue="gXuEN/dwSawPEy+ypqOKaQ==" spinCount="100000" sheet="1" objects="1" scenarios="1"/>
  <protectedRanges>
    <protectedRange sqref="J2:J32 O22:O28 R2:U32 C2:F32" name="Bereich1"/>
  </protectedRanges>
  <mergeCells count="1">
    <mergeCell ref="N3:O3"/>
  </mergeCells>
  <phoneticPr fontId="0" type="noConversion"/>
  <conditionalFormatting sqref="A2:L29">
    <cfRule type="expression" dxfId="21" priority="1">
      <formula>$C2="Feiertag"</formula>
    </cfRule>
    <cfRule type="expression" dxfId="20"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U32"/>
  <sheetViews>
    <sheetView zoomScaleNormal="100" workbookViewId="0">
      <selection activeCell="D36" sqref="D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März 2026</v>
      </c>
      <c r="P1" s="32"/>
      <c r="Q1" s="27" t="s">
        <v>69</v>
      </c>
      <c r="R1" s="33" t="s">
        <v>5</v>
      </c>
      <c r="S1" s="20" t="s">
        <v>59</v>
      </c>
      <c r="T1" s="16" t="s">
        <v>67</v>
      </c>
      <c r="U1" s="16" t="s">
        <v>68</v>
      </c>
    </row>
    <row r="2" spans="1:21" x14ac:dyDescent="0.25">
      <c r="A2" s="34">
        <v>46082</v>
      </c>
      <c r="B2" t="str">
        <f>TEXT(A2,"TTT")</f>
        <v>So</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46083</v>
      </c>
      <c r="B3" t="str">
        <f t="shared" ref="B3:B32" si="0">TEXT(A3,"TTT")</f>
        <v>Mo</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46084</v>
      </c>
      <c r="B4" t="str">
        <f t="shared" si="0"/>
        <v>Di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46085</v>
      </c>
      <c r="B5" t="str">
        <f t="shared" si="0"/>
        <v>Mi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46086</v>
      </c>
      <c r="B6" t="str">
        <f t="shared" si="0"/>
        <v>Do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46087</v>
      </c>
      <c r="B7" t="str">
        <f t="shared" si="0"/>
        <v>Fr</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Gesamt!B9+SUM(Gesamt!E2:E4)-SUM(Gesamt!M2:M4)+SUM(Gesamt!J2:J4)</f>
        <v>0</v>
      </c>
      <c r="P7" s="36"/>
      <c r="R7" s="11"/>
      <c r="S7" s="11"/>
      <c r="U7" s="19"/>
    </row>
    <row r="8" spans="1:21" x14ac:dyDescent="0.25">
      <c r="A8" s="34">
        <v>46088</v>
      </c>
      <c r="B8" t="str">
        <f t="shared" si="0"/>
        <v>Sa</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46089</v>
      </c>
      <c r="B9" t="str">
        <f t="shared" si="0"/>
        <v>So</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46090</v>
      </c>
      <c r="B10" t="str">
        <f t="shared" si="0"/>
        <v>Mo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46091</v>
      </c>
      <c r="B11" t="str">
        <f t="shared" si="0"/>
        <v>Di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SUM(Gesamt!F2:F4)</f>
        <v>0</v>
      </c>
      <c r="P11" s="36"/>
      <c r="R11" s="11"/>
      <c r="S11" s="11"/>
      <c r="U11" s="19"/>
    </row>
    <row r="12" spans="1:21" x14ac:dyDescent="0.25">
      <c r="A12" s="34">
        <v>46092</v>
      </c>
      <c r="B12" t="str">
        <f t="shared" si="0"/>
        <v>Mi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46093</v>
      </c>
      <c r="B13" t="str">
        <f t="shared" si="0"/>
        <v>Do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46094</v>
      </c>
      <c r="B14" t="str">
        <f t="shared" si="0"/>
        <v>Fr</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46095</v>
      </c>
      <c r="B15" t="str">
        <f t="shared" si="0"/>
        <v>Sa</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Gesamt!B5+Gesamt!B7-SUM(Gesamt!G2:G4)</f>
        <v>30</v>
      </c>
      <c r="P15" s="36"/>
      <c r="R15" s="11"/>
      <c r="S15" s="11"/>
      <c r="U15" s="19"/>
    </row>
    <row r="16" spans="1:21" x14ac:dyDescent="0.25">
      <c r="A16" s="34">
        <v>46096</v>
      </c>
      <c r="B16" t="str">
        <f t="shared" si="0"/>
        <v>So</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46097</v>
      </c>
      <c r="B17" t="str">
        <f t="shared" si="0"/>
        <v>Mo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46098</v>
      </c>
      <c r="B18" t="str">
        <f t="shared" si="0"/>
        <v>Di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46099</v>
      </c>
      <c r="B19" t="str">
        <f t="shared" si="0"/>
        <v>Mi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46100</v>
      </c>
      <c r="B20" t="str">
        <f t="shared" si="0"/>
        <v>Do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46101</v>
      </c>
      <c r="B21" t="str">
        <f t="shared" si="0"/>
        <v>Fr</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46102</v>
      </c>
      <c r="B22" t="str">
        <f t="shared" si="0"/>
        <v>Sa</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46103</v>
      </c>
      <c r="B23" t="str">
        <f t="shared" si="0"/>
        <v>So</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46104</v>
      </c>
      <c r="B24" t="str">
        <f t="shared" si="0"/>
        <v>Mo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46105</v>
      </c>
      <c r="B25" t="str">
        <f t="shared" si="0"/>
        <v>Di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46106</v>
      </c>
      <c r="B26" t="str">
        <f t="shared" si="0"/>
        <v>Mi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46107</v>
      </c>
      <c r="B27" t="str">
        <f t="shared" si="0"/>
        <v>Do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46108</v>
      </c>
      <c r="B28" t="str">
        <f t="shared" si="0"/>
        <v>Fr</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46109</v>
      </c>
      <c r="B29" t="str">
        <f t="shared" si="0"/>
        <v>Sa</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46110</v>
      </c>
      <c r="B30" t="str">
        <f t="shared" si="0"/>
        <v>So</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46111</v>
      </c>
      <c r="B31" t="str">
        <f t="shared" si="0"/>
        <v>Mo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46112</v>
      </c>
      <c r="B32" t="str">
        <f t="shared" si="0"/>
        <v>Di</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LXRP4qWEzXODMI8nvMP8CDuWlGZVJqiklc+dF7evY2J2uVYOglBxNZz2Eky5Ib4h4t75PAyM9Y2qZilr0FlBLw==" saltValue="/Ii+d1odKdW1xSh6TkN9lA==" spinCount="100000" sheet="1" objects="1" scenarios="1"/>
  <protectedRanges>
    <protectedRange sqref="J2:J32 O22:O28 R2:U32 C2:F32" name="Bereich1"/>
  </protectedRanges>
  <mergeCells count="1">
    <mergeCell ref="N3:O3"/>
  </mergeCells>
  <phoneticPr fontId="0" type="noConversion"/>
  <conditionalFormatting sqref="A2:L32">
    <cfRule type="expression" dxfId="19" priority="1">
      <formula>$C2="Feiertag"</formula>
    </cfRule>
    <cfRule type="expression" dxfId="18"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U32"/>
  <sheetViews>
    <sheetView zoomScaleNormal="100" workbookViewId="0">
      <selection activeCell="D36" sqref="D36"/>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April 2026</v>
      </c>
      <c r="P1" s="32"/>
      <c r="Q1" s="27" t="s">
        <v>69</v>
      </c>
      <c r="R1" s="33" t="s">
        <v>5</v>
      </c>
      <c r="S1" s="20" t="s">
        <v>59</v>
      </c>
      <c r="T1" s="16" t="s">
        <v>67</v>
      </c>
      <c r="U1" s="16" t="s">
        <v>68</v>
      </c>
    </row>
    <row r="2" spans="1:21" x14ac:dyDescent="0.25">
      <c r="A2" s="34">
        <v>46113</v>
      </c>
      <c r="B2" t="str">
        <f>TEXT(A2,"TTT")</f>
        <v>Mi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46114</v>
      </c>
      <c r="B3" t="str">
        <f t="shared" ref="B3:B31" si="0">TEXT(A3,"TTT")</f>
        <v>Do</v>
      </c>
      <c r="G3" s="11">
        <f t="shared" ref="G3:G31" si="1">IF(R3&lt;&gt;"",R3,IF(OR(C3="krank",C3="Urlaub",C3="Sonderurlaub"),H3,IF(D3&lt;=E3,(E3-D3-F3)*24,(1-D3+E3-F3)*24)+IF(C3="Urlaub halber Tag",H3/2,0)+IF(AND(C3="Urlaub halber Tag",J3="halber Arbeitstag"),H3/2,0)))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46115</v>
      </c>
      <c r="B4" t="str">
        <f t="shared" si="0"/>
        <v>Fr</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46116</v>
      </c>
      <c r="B5" t="str">
        <f t="shared" si="0"/>
        <v>Sa</v>
      </c>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46117</v>
      </c>
      <c r="B6" t="str">
        <f t="shared" si="0"/>
        <v>So</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46118</v>
      </c>
      <c r="B7" t="str">
        <f t="shared" si="0"/>
        <v>Mo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Gesamt!B9+SUM(Gesamt!E2:E5)-SUM(Gesamt!M2:M5)+SUM(Gesamt!J2:J5)</f>
        <v>0</v>
      </c>
      <c r="P7" s="36"/>
      <c r="R7" s="11"/>
      <c r="S7" s="11"/>
      <c r="U7" s="19"/>
    </row>
    <row r="8" spans="1:21" x14ac:dyDescent="0.25">
      <c r="A8" s="34">
        <v>46119</v>
      </c>
      <c r="B8" t="str">
        <f t="shared" si="0"/>
        <v>Di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46120</v>
      </c>
      <c r="B9" t="str">
        <f t="shared" si="0"/>
        <v>Mi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46121</v>
      </c>
      <c r="B10" t="str">
        <f t="shared" si="0"/>
        <v>Do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46122</v>
      </c>
      <c r="B11" t="str">
        <f t="shared" si="0"/>
        <v>Fr</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SUM(Gesamt!F2:F5)</f>
        <v>0</v>
      </c>
      <c r="P11" s="36"/>
      <c r="R11" s="11"/>
      <c r="S11" s="11"/>
      <c r="U11" s="19"/>
    </row>
    <row r="12" spans="1:21" x14ac:dyDescent="0.25">
      <c r="A12" s="34">
        <v>46123</v>
      </c>
      <c r="B12" t="str">
        <f t="shared" si="0"/>
        <v>Sa</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46124</v>
      </c>
      <c r="B13" t="str">
        <f t="shared" si="0"/>
        <v>So</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46125</v>
      </c>
      <c r="B14" t="str">
        <f t="shared" si="0"/>
        <v>Mo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46126</v>
      </c>
      <c r="B15" t="str">
        <f t="shared" si="0"/>
        <v>Di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Gesamt!B5+Gesamt!B7-SUM(Gesamt!G2:G5)</f>
        <v>30</v>
      </c>
      <c r="P15" s="36"/>
      <c r="R15" s="11"/>
      <c r="S15" s="11"/>
      <c r="U15" s="19"/>
    </row>
    <row r="16" spans="1:21" x14ac:dyDescent="0.25">
      <c r="A16" s="34">
        <v>46127</v>
      </c>
      <c r="B16" t="str">
        <f t="shared" si="0"/>
        <v>Mi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46128</v>
      </c>
      <c r="B17" t="str">
        <f t="shared" si="0"/>
        <v>Do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46129</v>
      </c>
      <c r="B18" t="str">
        <f t="shared" si="0"/>
        <v>Fr</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46130</v>
      </c>
      <c r="B19" t="str">
        <f t="shared" si="0"/>
        <v>Sa</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46131</v>
      </c>
      <c r="B20" t="str">
        <f t="shared" si="0"/>
        <v>So</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46132</v>
      </c>
      <c r="B21" t="str">
        <f t="shared" si="0"/>
        <v>Mo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46133</v>
      </c>
      <c r="B22" t="str">
        <f t="shared" si="0"/>
        <v>Di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46134</v>
      </c>
      <c r="B23" t="str">
        <f t="shared" si="0"/>
        <v>Mi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46135</v>
      </c>
      <c r="B24" t="str">
        <f t="shared" si="0"/>
        <v>Do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46136</v>
      </c>
      <c r="B25" t="str">
        <f t="shared" si="0"/>
        <v>Fr</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46137</v>
      </c>
      <c r="B26" t="str">
        <f t="shared" si="0"/>
        <v>Sa</v>
      </c>
      <c r="G26" s="11">
        <f t="shared" si="1"/>
        <v>0</v>
      </c>
      <c r="H26" s="11">
        <f ca="1">IF(S26&lt;&gt;"",S26,IF(OR(C26="Feiertag",A26&lt;Gesamt!$B$11,A26&gt;Gesamt!$B$13,),0,INDIRECT("O"&amp;WEEKDAY(A26,2)+21)))</f>
        <v>0</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46138</v>
      </c>
      <c r="B27" t="str">
        <f t="shared" si="0"/>
        <v>So</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46139</v>
      </c>
      <c r="B28" t="str">
        <f t="shared" si="0"/>
        <v>Mo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46140</v>
      </c>
      <c r="B29" t="str">
        <f t="shared" si="0"/>
        <v>Di</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46141</v>
      </c>
      <c r="B30" t="str">
        <f t="shared" si="0"/>
        <v>Mi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46142</v>
      </c>
      <c r="B31" t="str">
        <f t="shared" si="0"/>
        <v>Do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ODB3nCdUp6fHP/C4nUBpMcniF6pF8yqGjeE0zey5qO1K5ISZrx7vY13FUReHWPeX/+cj0SsuNg8M3v4qOR+xIw==" saltValue="f/VP4/7gZV+D+2CyFZ7t2w==" spinCount="100000" sheet="1" objects="1" scenarios="1"/>
  <protectedRanges>
    <protectedRange sqref="C2:F32 J2:J32 O22:O28 R2:U32" name="Bereich1"/>
  </protectedRanges>
  <mergeCells count="1">
    <mergeCell ref="N3:O3"/>
  </mergeCells>
  <phoneticPr fontId="0" type="noConversion"/>
  <conditionalFormatting sqref="A2:L31">
    <cfRule type="expression" dxfId="17" priority="1">
      <formula>$C2="Feiertag"</formula>
    </cfRule>
    <cfRule type="expression" dxfId="16"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U32"/>
  <sheetViews>
    <sheetView zoomScaleNormal="100" workbookViewId="0">
      <selection activeCell="E36" sqref="E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Mai 2026</v>
      </c>
      <c r="P1" s="32"/>
      <c r="Q1" s="27" t="s">
        <v>69</v>
      </c>
      <c r="R1" s="33" t="s">
        <v>5</v>
      </c>
      <c r="S1" s="20" t="s">
        <v>59</v>
      </c>
      <c r="T1" s="16" t="s">
        <v>67</v>
      </c>
      <c r="U1" s="16" t="s">
        <v>68</v>
      </c>
    </row>
    <row r="2" spans="1:21" x14ac:dyDescent="0.25">
      <c r="A2" s="34">
        <v>46143</v>
      </c>
      <c r="B2" t="str">
        <f>TEXT(A2,"TTT")</f>
        <v>Fr</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row>
    <row r="3" spans="1:21" x14ac:dyDescent="0.25">
      <c r="A3" s="34">
        <v>46144</v>
      </c>
      <c r="B3" t="str">
        <f t="shared" ref="B3:B32" si="0">TEXT(A3,"TTT")</f>
        <v>Sa</v>
      </c>
      <c r="G3" s="11">
        <f t="shared" ref="G3:G32" si="1">IF(R3&lt;&gt;"",R3,IF(OR(C3="krank",C3="Urlaub",C3="Sonderurlaub"),H3,IF(D3&lt;=E3,(E3-D3-F3)*24,(1-D3+E3-F3)*24)+IF(C3="Urlaub halber Tag",H3/2,0)))</f>
        <v>0</v>
      </c>
      <c r="H3" s="11">
        <f ca="1">IF(S3&lt;&gt;"",S3,IF(OR(C3="Feiertag",A3&lt;Gesamt!$B$11,A3&gt;Gesamt!$B$13,),0,INDIRECT("O"&amp;WEEKDAY(A3,2)+21)))</f>
        <v>0</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46145</v>
      </c>
      <c r="B4" t="str">
        <f t="shared" si="0"/>
        <v>So</v>
      </c>
      <c r="G4" s="11">
        <f t="shared" si="1"/>
        <v>0</v>
      </c>
      <c r="H4" s="11">
        <f ca="1">IF(S4&lt;&gt;"",S4,IF(OR(C4="Feiertag",A4&lt;Gesamt!$B$11,A4&gt;Gesamt!$B$13,),0,INDIRECT("O"&amp;WEEKDAY(A4,2)+21)))</f>
        <v>0</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46146</v>
      </c>
      <c r="B5" t="str">
        <f t="shared" si="0"/>
        <v>Mo</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46147</v>
      </c>
      <c r="B6" t="str">
        <f t="shared" si="0"/>
        <v>Di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46148</v>
      </c>
      <c r="B7" t="str">
        <f t="shared" si="0"/>
        <v>Mi</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Gesamt!B9+SUM(Gesamt!E2:E6)-SUM(Gesamt!M2:M6)+SUM(Gesamt!J2:J6)</f>
        <v>0</v>
      </c>
      <c r="P7" s="36"/>
      <c r="R7" s="11"/>
      <c r="S7" s="11"/>
      <c r="U7" s="19"/>
    </row>
    <row r="8" spans="1:21" x14ac:dyDescent="0.25">
      <c r="A8" s="34">
        <v>46149</v>
      </c>
      <c r="B8" t="str">
        <f t="shared" si="0"/>
        <v>Do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46150</v>
      </c>
      <c r="B9" t="str">
        <f t="shared" si="0"/>
        <v>Fr</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46151</v>
      </c>
      <c r="B10" t="str">
        <f t="shared" si="0"/>
        <v>Sa</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46152</v>
      </c>
      <c r="B11" t="str">
        <f t="shared" si="0"/>
        <v>So</v>
      </c>
      <c r="G11" s="11">
        <f t="shared" si="1"/>
        <v>0</v>
      </c>
      <c r="H11" s="11">
        <f ca="1">IF(S11&lt;&gt;"",S11,IF(OR(C11="Feiertag",A11&lt;Gesamt!$B$11,A11&gt;Gesamt!$B$13,),0,INDIRECT("O"&amp;WEEKDAY(A11,2)+21)))</f>
        <v>0</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SUM(Gesamt!F2:F6)</f>
        <v>0</v>
      </c>
      <c r="P11" s="36"/>
      <c r="R11" s="11"/>
      <c r="S11" s="11"/>
      <c r="U11" s="19"/>
    </row>
    <row r="12" spans="1:21" x14ac:dyDescent="0.25">
      <c r="A12" s="34">
        <v>46153</v>
      </c>
      <c r="B12" t="str">
        <f t="shared" si="0"/>
        <v>Mo</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46154</v>
      </c>
      <c r="B13" t="str">
        <f t="shared" si="0"/>
        <v>Di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46155</v>
      </c>
      <c r="B14" t="str">
        <f t="shared" si="0"/>
        <v>Mi</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46156</v>
      </c>
      <c r="B15" t="str">
        <f t="shared" si="0"/>
        <v>Do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Gesamt!B5+Gesamt!B7-SUM(Gesamt!G2:G6)</f>
        <v>30</v>
      </c>
      <c r="P15" s="36"/>
      <c r="R15" s="11"/>
      <c r="S15" s="11"/>
      <c r="U15" s="19"/>
    </row>
    <row r="16" spans="1:21" x14ac:dyDescent="0.25">
      <c r="A16" s="34">
        <v>46157</v>
      </c>
      <c r="B16" t="str">
        <f t="shared" si="0"/>
        <v>Fr</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46158</v>
      </c>
      <c r="B17" t="str">
        <f t="shared" si="0"/>
        <v>Sa</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46159</v>
      </c>
      <c r="B18" t="str">
        <f t="shared" si="0"/>
        <v>So</v>
      </c>
      <c r="G18" s="11">
        <f t="shared" si="1"/>
        <v>0</v>
      </c>
      <c r="H18" s="11">
        <f ca="1">IF(S18&lt;&gt;"",S18,IF(OR(C18="Feiertag",A18&lt;Gesamt!$B$11,A18&gt;Gesamt!$B$13,),0,INDIRECT("O"&amp;WEEKDAY(A18,2)+21)))</f>
        <v>0</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46160</v>
      </c>
      <c r="B19" t="str">
        <f t="shared" si="0"/>
        <v>Mo</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46161</v>
      </c>
      <c r="B20" t="str">
        <f t="shared" si="0"/>
        <v>Di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46162</v>
      </c>
      <c r="B21" t="str">
        <f t="shared" si="0"/>
        <v>Mi</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46163</v>
      </c>
      <c r="B22" t="str">
        <f t="shared" si="0"/>
        <v>Do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46164</v>
      </c>
      <c r="B23" t="str">
        <f t="shared" si="0"/>
        <v>Fr</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46165</v>
      </c>
      <c r="B24" t="str">
        <f t="shared" si="0"/>
        <v>Sa</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46166</v>
      </c>
      <c r="B25" t="str">
        <f t="shared" si="0"/>
        <v>So</v>
      </c>
      <c r="G25" s="11">
        <f t="shared" si="1"/>
        <v>0</v>
      </c>
      <c r="H25" s="11">
        <f ca="1">IF(S25&lt;&gt;"",S25,IF(OR(C25="Feiertag",A25&lt;Gesamt!$B$11,A25&gt;Gesamt!$B$13,),0,INDIRECT("O"&amp;WEEKDAY(A25,2)+21)))</f>
        <v>0</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46167</v>
      </c>
      <c r="B26" t="str">
        <f t="shared" si="0"/>
        <v>Mo</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46168</v>
      </c>
      <c r="B27" t="str">
        <f t="shared" si="0"/>
        <v>Di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46169</v>
      </c>
      <c r="B28" t="str">
        <f t="shared" si="0"/>
        <v>Mi</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46170</v>
      </c>
      <c r="B29" t="str">
        <f t="shared" si="0"/>
        <v>Do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46171</v>
      </c>
      <c r="B30" t="str">
        <f t="shared" si="0"/>
        <v>Fr</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46172</v>
      </c>
      <c r="B31" t="str">
        <f t="shared" si="0"/>
        <v>Sa</v>
      </c>
      <c r="G31" s="11">
        <f t="shared" si="1"/>
        <v>0</v>
      </c>
      <c r="H31" s="11">
        <f ca="1">IF(S31&lt;&gt;"",S31,IF(OR(C31="Feiertag",A31&lt;Gesamt!$B$11,A31&gt;Gesamt!$B$13,),0,INDIRECT("O"&amp;WEEKDAY(A31,2)+21)))</f>
        <v>0</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46173</v>
      </c>
      <c r="B32" t="str">
        <f t="shared" si="0"/>
        <v>So</v>
      </c>
      <c r="G32" s="11">
        <f t="shared" si="1"/>
        <v>0</v>
      </c>
      <c r="H32" s="11">
        <f ca="1">IF(S32&lt;&gt;"",S32,IF(OR(C32="Feiertag",A32&lt;Gesamt!$B$11,A32&gt;Gesamt!$B$13,),0,INDIRECT("O"&amp;WEEKDAY(A32,2)+21)))</f>
        <v>0</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UCgB+b4xpuRonfeudsl0ZLYqSd+rNiVJZ7NKyEaCEGAVtMzUEllqREk6NNO6Bh+BqzGG4c51yo+xXOG3cW3unQ==" saltValue="mk77LAowA8/+Knsj2Zh5Qg==" spinCount="100000" sheet="1" objects="1" scenarios="1"/>
  <protectedRanges>
    <protectedRange sqref="C2:F32 J2:J32 O22:O28 R2:U32" name="Bereich1"/>
  </protectedRanges>
  <mergeCells count="1">
    <mergeCell ref="N3:O3"/>
  </mergeCells>
  <phoneticPr fontId="0" type="noConversion"/>
  <conditionalFormatting sqref="A2:L32">
    <cfRule type="expression" dxfId="15" priority="1">
      <formula>$C2="Feiertag"</formula>
    </cfRule>
    <cfRule type="expression" dxfId="14"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U32"/>
  <sheetViews>
    <sheetView zoomScaleNormal="100" workbookViewId="0">
      <selection activeCell="G37" sqref="G37"/>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Juni 2026</v>
      </c>
      <c r="P1" s="32"/>
      <c r="Q1" s="27" t="s">
        <v>69</v>
      </c>
      <c r="R1" s="33" t="s">
        <v>5</v>
      </c>
      <c r="S1" s="20" t="s">
        <v>59</v>
      </c>
      <c r="T1" s="16" t="s">
        <v>67</v>
      </c>
      <c r="U1" s="16" t="s">
        <v>68</v>
      </c>
    </row>
    <row r="2" spans="1:21" x14ac:dyDescent="0.25">
      <c r="A2" s="34">
        <v>46174</v>
      </c>
      <c r="B2" t="str">
        <f>TEXT(A2,"TTT")</f>
        <v>Mo</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46175</v>
      </c>
      <c r="B3" t="str">
        <f t="shared" ref="B3:B31" si="0">TEXT(A3,"TTT")</f>
        <v>Di</v>
      </c>
      <c r="G3" s="11">
        <f t="shared" ref="G3:G31" si="1">IF(R3&lt;&gt;"",R3,IF(OR(C3="krank",C3="Urlaub",C3="Sonderurlaub"),H3,IF(D3&lt;=E3,(E3-D3-F3)*24,(1-D3+E3-F3)*24)+IF(C3="Urlaub halber 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46176</v>
      </c>
      <c r="B4" t="str">
        <f t="shared" si="0"/>
        <v>Mi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46177</v>
      </c>
      <c r="B5" t="str">
        <f t="shared" si="0"/>
        <v>Do</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46178</v>
      </c>
      <c r="B6" t="str">
        <f t="shared" si="0"/>
        <v>Fr</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46179</v>
      </c>
      <c r="B7" t="str">
        <f t="shared" si="0"/>
        <v>Sa</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Gesamt!B9+SUM(Gesamt!E2:E7)-SUM(Gesamt!M2:M7)+SUM(Gesamt!J2:J7)</f>
        <v>0</v>
      </c>
      <c r="P7" s="36"/>
      <c r="R7" s="11"/>
      <c r="S7" s="11"/>
      <c r="U7" s="19"/>
    </row>
    <row r="8" spans="1:21" x14ac:dyDescent="0.25">
      <c r="A8" s="34">
        <v>46180</v>
      </c>
      <c r="B8" t="str">
        <f t="shared" si="0"/>
        <v>So</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46181</v>
      </c>
      <c r="B9" t="str">
        <f t="shared" si="0"/>
        <v>Mo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46182</v>
      </c>
      <c r="B10" t="str">
        <f t="shared" si="0"/>
        <v>Di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46183</v>
      </c>
      <c r="B11" t="str">
        <f t="shared" si="0"/>
        <v>Mi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SUM(Gesamt!F2:F7)</f>
        <v>0</v>
      </c>
      <c r="P11" s="36"/>
      <c r="R11" s="11"/>
      <c r="S11" s="11"/>
      <c r="U11" s="19"/>
    </row>
    <row r="12" spans="1:21" x14ac:dyDescent="0.25">
      <c r="A12" s="34">
        <v>46184</v>
      </c>
      <c r="B12" t="str">
        <f t="shared" si="0"/>
        <v>Do</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46185</v>
      </c>
      <c r="B13" t="str">
        <f t="shared" si="0"/>
        <v>Fr</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46186</v>
      </c>
      <c r="B14" t="str">
        <f t="shared" si="0"/>
        <v>Sa</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46187</v>
      </c>
      <c r="B15" t="str">
        <f t="shared" si="0"/>
        <v>So</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Gesamt!B5+Gesamt!B7-SUM(Gesamt!G2:G7)</f>
        <v>30</v>
      </c>
      <c r="P15" s="36"/>
      <c r="R15" s="11"/>
      <c r="S15" s="11"/>
      <c r="U15" s="19"/>
    </row>
    <row r="16" spans="1:21" x14ac:dyDescent="0.25">
      <c r="A16" s="34">
        <v>46188</v>
      </c>
      <c r="B16" t="str">
        <f t="shared" si="0"/>
        <v>Mo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46189</v>
      </c>
      <c r="B17" t="str">
        <f t="shared" si="0"/>
        <v>Di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46190</v>
      </c>
      <c r="B18" t="str">
        <f t="shared" si="0"/>
        <v>Mi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46191</v>
      </c>
      <c r="B19" t="str">
        <f t="shared" si="0"/>
        <v>Do</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46192</v>
      </c>
      <c r="B20" t="str">
        <f t="shared" si="0"/>
        <v>Fr</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46193</v>
      </c>
      <c r="B21" t="str">
        <f t="shared" si="0"/>
        <v>Sa</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46194</v>
      </c>
      <c r="B22" t="str">
        <f t="shared" si="0"/>
        <v>So</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46195</v>
      </c>
      <c r="B23" t="str">
        <f t="shared" si="0"/>
        <v>Mo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46196</v>
      </c>
      <c r="B24" t="str">
        <f t="shared" si="0"/>
        <v>Di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46197</v>
      </c>
      <c r="B25" t="str">
        <f t="shared" si="0"/>
        <v>Mi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46198</v>
      </c>
      <c r="B26" t="str">
        <f t="shared" si="0"/>
        <v>Do</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46199</v>
      </c>
      <c r="B27" t="str">
        <f t="shared" si="0"/>
        <v>Fr</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46200</v>
      </c>
      <c r="B28" t="str">
        <f t="shared" si="0"/>
        <v>Sa</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46201</v>
      </c>
      <c r="B29" t="str">
        <f t="shared" si="0"/>
        <v>So</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46202</v>
      </c>
      <c r="B30" t="str">
        <f t="shared" si="0"/>
        <v>Mo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46203</v>
      </c>
      <c r="B31" t="str">
        <f t="shared" si="0"/>
        <v>Di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S32" s="11"/>
      <c r="U32" s="19"/>
    </row>
  </sheetData>
  <sheetProtection algorithmName="SHA-512" hashValue="Orj+E6mSeW8NLtgaIv9Q8OOABBwC2A3oDTf9K28gLWB0TBvpi1ge7U9Mi0l3o+wlQ3grHk44DfaglXiFPbE2Xg==" saltValue="asKKZWyUA8vKVuZYVJUnfA==" spinCount="100000" sheet="1" objects="1" scenarios="1"/>
  <protectedRanges>
    <protectedRange sqref="C2:F32 J2:J32 O22:O28 R2:U32" name="Bereich1"/>
  </protectedRanges>
  <mergeCells count="1">
    <mergeCell ref="N3:O3"/>
  </mergeCells>
  <phoneticPr fontId="0" type="noConversion"/>
  <conditionalFormatting sqref="A2:L31">
    <cfRule type="expression" dxfId="13" priority="1">
      <formula>$C2="Feiertag"</formula>
    </cfRule>
    <cfRule type="expression" dxfId="12"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U32"/>
  <sheetViews>
    <sheetView zoomScaleNormal="100" workbookViewId="0">
      <selection activeCell="E37" sqref="E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38" t="s">
        <v>0</v>
      </c>
      <c r="B1" s="38" t="s">
        <v>1</v>
      </c>
      <c r="C1" s="38" t="s">
        <v>36</v>
      </c>
      <c r="D1" s="39" t="s">
        <v>2</v>
      </c>
      <c r="E1" s="39" t="s">
        <v>3</v>
      </c>
      <c r="F1" s="39" t="s">
        <v>4</v>
      </c>
      <c r="G1" s="40" t="s">
        <v>5</v>
      </c>
      <c r="H1" s="28" t="s">
        <v>59</v>
      </c>
      <c r="I1" s="39" t="s">
        <v>7</v>
      </c>
      <c r="J1" s="39" t="s">
        <v>35</v>
      </c>
      <c r="K1" s="3" t="s">
        <v>67</v>
      </c>
      <c r="L1" s="3" t="s">
        <v>68</v>
      </c>
      <c r="N1" s="31" t="str">
        <f>TEXT(A2,"MMMM")&amp;" "&amp;YEAR(A2)</f>
        <v>Juli 2026</v>
      </c>
      <c r="P1" s="32"/>
      <c r="Q1" s="27" t="s">
        <v>69</v>
      </c>
      <c r="R1" s="33" t="s">
        <v>5</v>
      </c>
      <c r="S1" s="20" t="s">
        <v>59</v>
      </c>
      <c r="T1" s="16" t="s">
        <v>67</v>
      </c>
      <c r="U1" s="16" t="s">
        <v>68</v>
      </c>
    </row>
    <row r="2" spans="1:21" x14ac:dyDescent="0.25">
      <c r="A2" s="34">
        <v>46204</v>
      </c>
      <c r="B2" t="str">
        <f>TEXT(A2,"TTT")</f>
        <v>Mi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46205</v>
      </c>
      <c r="B3" t="str">
        <f t="shared" ref="B3:B32" si="0">TEXT(A3,"TTT")</f>
        <v>Do</v>
      </c>
      <c r="G3" s="11">
        <f t="shared" ref="G3:G31"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46206</v>
      </c>
      <c r="B4" t="str">
        <f t="shared" si="0"/>
        <v>Fr</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46207</v>
      </c>
      <c r="B5" t="str">
        <f t="shared" si="0"/>
        <v>Sa</v>
      </c>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46208</v>
      </c>
      <c r="B6" t="str">
        <f t="shared" si="0"/>
        <v>So</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46209</v>
      </c>
      <c r="B7" t="str">
        <f t="shared" si="0"/>
        <v>Mo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Gesamt!B9+SUM(Gesamt!E2:E8)-SUM(Gesamt!M2:M8)+SUM(Gesamt!J2:J8)</f>
        <v>0</v>
      </c>
      <c r="P7" s="36"/>
      <c r="R7" s="11"/>
      <c r="S7" s="11"/>
      <c r="U7" s="19"/>
    </row>
    <row r="8" spans="1:21" x14ac:dyDescent="0.25">
      <c r="A8" s="34">
        <v>46210</v>
      </c>
      <c r="B8" t="str">
        <f t="shared" si="0"/>
        <v>Di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46211</v>
      </c>
      <c r="B9" t="str">
        <f t="shared" si="0"/>
        <v>Mi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46212</v>
      </c>
      <c r="B10" t="str">
        <f t="shared" si="0"/>
        <v>Do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46213</v>
      </c>
      <c r="B11" t="str">
        <f t="shared" si="0"/>
        <v>Fr</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SUM(Gesamt!F2:F8)</f>
        <v>0</v>
      </c>
      <c r="P11" s="36"/>
      <c r="R11" s="11"/>
      <c r="S11" s="11"/>
      <c r="U11" s="19"/>
    </row>
    <row r="12" spans="1:21" x14ac:dyDescent="0.25">
      <c r="A12" s="34">
        <v>46214</v>
      </c>
      <c r="B12" t="str">
        <f t="shared" si="0"/>
        <v>Sa</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46215</v>
      </c>
      <c r="B13" t="str">
        <f t="shared" si="0"/>
        <v>So</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46216</v>
      </c>
      <c r="B14" t="str">
        <f t="shared" si="0"/>
        <v>Mo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46217</v>
      </c>
      <c r="B15" t="str">
        <f t="shared" si="0"/>
        <v>Di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Gesamt!B5+Gesamt!B7-SUM(Gesamt!G2:G8)</f>
        <v>30</v>
      </c>
      <c r="P15" s="36"/>
      <c r="R15" s="11"/>
      <c r="S15" s="11"/>
      <c r="U15" s="19"/>
    </row>
    <row r="16" spans="1:21" x14ac:dyDescent="0.25">
      <c r="A16" s="34">
        <v>46218</v>
      </c>
      <c r="B16" t="str">
        <f t="shared" si="0"/>
        <v>Mi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46219</v>
      </c>
      <c r="B17" t="str">
        <f t="shared" si="0"/>
        <v>Do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46220</v>
      </c>
      <c r="B18" t="str">
        <f t="shared" si="0"/>
        <v>Fr</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46221</v>
      </c>
      <c r="B19" t="str">
        <f t="shared" si="0"/>
        <v>Sa</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46222</v>
      </c>
      <c r="B20" t="str">
        <f t="shared" si="0"/>
        <v>So</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46223</v>
      </c>
      <c r="B21" t="str">
        <f t="shared" si="0"/>
        <v>Mo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46224</v>
      </c>
      <c r="B22" t="str">
        <f t="shared" si="0"/>
        <v>Di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46225</v>
      </c>
      <c r="B23" t="str">
        <f t="shared" si="0"/>
        <v>Mi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46226</v>
      </c>
      <c r="B24" t="str">
        <f t="shared" si="0"/>
        <v>Do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46227</v>
      </c>
      <c r="B25" t="str">
        <f t="shared" si="0"/>
        <v>Fr</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46228</v>
      </c>
      <c r="B26" t="str">
        <f t="shared" si="0"/>
        <v>Sa</v>
      </c>
      <c r="G26" s="11">
        <f t="shared" si="1"/>
        <v>0</v>
      </c>
      <c r="H26" s="11">
        <f ca="1">IF(S26&lt;&gt;"",S26,IF(OR(C26="Feiertag",A26&lt;Gesamt!$B$11,A26&gt;Gesamt!$B$13,),0,INDIRECT("O"&amp;WEEKDAY(A26,2)+21)))</f>
        <v>0</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46229</v>
      </c>
      <c r="B27" t="str">
        <f t="shared" si="0"/>
        <v>So</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46230</v>
      </c>
      <c r="B28" t="str">
        <f t="shared" si="0"/>
        <v>Mo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46231</v>
      </c>
      <c r="B29" t="str">
        <f t="shared" si="0"/>
        <v>Di</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46232</v>
      </c>
      <c r="B30" t="str">
        <f t="shared" si="0"/>
        <v>Mi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46233</v>
      </c>
      <c r="B31" t="str">
        <f t="shared" si="0"/>
        <v>Do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46234</v>
      </c>
      <c r="B32" t="str">
        <f t="shared" si="0"/>
        <v>Fr</v>
      </c>
      <c r="G32" s="11">
        <f t="shared" ref="G32" si="3">IF(R32&lt;&gt;"",R32,IF(OR(C32="krank",C32="Urlaub",C32="Sonderurlaub"),H32,IF(D32&lt;=E32,(E32-D32-F32)*24,(1-D32+E32-F32)*24)+IF(C32="Urlaub halber Tag",H32/2,0)+IF(AND(C32="Urlaub halber Tag",J32="halber Arbeitstag"),H32/2,0)))</f>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PzW44iV3avXgAyg2WlMm79E0Fha1hUbd9EXJrQ/DpbV1D+gjE4w/3fF+iH7LbHKj1+UhuFkTafE38y2vchV44g==" saltValue="npO6v5Dh5n3/k2QgpXTA3Q==" spinCount="100000" sheet="1" objects="1" scenarios="1"/>
  <protectedRanges>
    <protectedRange sqref="C2:F32 J2:J32 O22:O28 R2:U32" name="Bereich1"/>
  </protectedRanges>
  <mergeCells count="1">
    <mergeCell ref="N3:O3"/>
  </mergeCells>
  <phoneticPr fontId="0" type="noConversion"/>
  <conditionalFormatting sqref="A2:L32">
    <cfRule type="expression" dxfId="11" priority="1">
      <formula>$C2="Feiertag"</formula>
    </cfRule>
    <cfRule type="expression" dxfId="10" priority="2">
      <formula>WEEKDAY($A2,2)&gt;=6</formula>
    </cfRule>
  </conditionalFormatting>
  <pageMargins left="0.7" right="0.7" top="0.78740157499999996" bottom="0.78740157499999996" header="0.3" footer="0.3"/>
  <pageSetup paperSize="9" scale="84" orientation="landscape" horizontalDpi="4294967293" verticalDpi="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U32"/>
  <sheetViews>
    <sheetView zoomScaleNormal="100" workbookViewId="0">
      <selection activeCell="F37" sqref="F37"/>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August 2026</v>
      </c>
      <c r="P1" s="32"/>
      <c r="Q1" s="27" t="s">
        <v>69</v>
      </c>
      <c r="R1" s="33" t="s">
        <v>5</v>
      </c>
      <c r="S1" s="20" t="s">
        <v>59</v>
      </c>
      <c r="T1" s="16" t="s">
        <v>67</v>
      </c>
      <c r="U1" s="16" t="s">
        <v>68</v>
      </c>
    </row>
    <row r="2" spans="1:21" x14ac:dyDescent="0.25">
      <c r="A2" s="34">
        <v>46235</v>
      </c>
      <c r="B2" t="str">
        <f>TEXT(A2,"TTT")</f>
        <v>Sa</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46236</v>
      </c>
      <c r="B3" t="str">
        <f t="shared" ref="B3:B32" si="0">TEXT(A3,"TTT")</f>
        <v>So</v>
      </c>
      <c r="G3" s="11">
        <f t="shared" ref="G3:G32" si="1">IF(R3&lt;&gt;"",R3,IF(OR(C3="krank",C3="Urlaub",C3="Sonderurlaub"),H3,IF(D3&lt;=E3,(E3-D3-F3)*24,(1-D3+E3-F3)*24)+IF(C3="Urlaub halber Tag",H3/2,0)))</f>
        <v>0</v>
      </c>
      <c r="H3" s="11">
        <f ca="1">IF(S3&lt;&gt;"",S3,IF(OR(C3="Feiertag",A3&lt;Gesamt!$B$11,A3&gt;Gesamt!$B$13,),0,INDIRECT("O"&amp;WEEKDAY(A3,2)+21)))</f>
        <v>0</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46237</v>
      </c>
      <c r="B4" t="str">
        <f t="shared" si="0"/>
        <v>Mo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46238</v>
      </c>
      <c r="B5" t="str">
        <f t="shared" si="0"/>
        <v>Di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46239</v>
      </c>
      <c r="B6" t="str">
        <f t="shared" si="0"/>
        <v>Mi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46240</v>
      </c>
      <c r="B7" t="str">
        <f t="shared" si="0"/>
        <v>Do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Gesamt!B9+SUM(Gesamt!E2:E9)-SUM(Gesamt!M2:M9)+SUM(Gesamt!J2:J9)</f>
        <v>0</v>
      </c>
      <c r="P7" s="36"/>
      <c r="R7" s="11"/>
      <c r="S7" s="11"/>
      <c r="U7" s="19"/>
    </row>
    <row r="8" spans="1:21" x14ac:dyDescent="0.25">
      <c r="A8" s="34">
        <v>46241</v>
      </c>
      <c r="B8" t="str">
        <f t="shared" si="0"/>
        <v>Fr</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46242</v>
      </c>
      <c r="B9" t="str">
        <f t="shared" si="0"/>
        <v>Sa</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46243</v>
      </c>
      <c r="B10" t="str">
        <f t="shared" si="0"/>
        <v>So</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46244</v>
      </c>
      <c r="B11" t="str">
        <f t="shared" si="0"/>
        <v>Mo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SUM(Gesamt!F2:F9)</f>
        <v>0</v>
      </c>
      <c r="P11" s="36"/>
      <c r="R11" s="11"/>
      <c r="S11" s="11"/>
      <c r="U11" s="19"/>
    </row>
    <row r="12" spans="1:21" x14ac:dyDescent="0.25">
      <c r="A12" s="34">
        <v>46245</v>
      </c>
      <c r="B12" t="str">
        <f t="shared" si="0"/>
        <v>Di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46246</v>
      </c>
      <c r="B13" t="str">
        <f t="shared" si="0"/>
        <v>Mi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46247</v>
      </c>
      <c r="B14" t="str">
        <f t="shared" si="0"/>
        <v>Do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46248</v>
      </c>
      <c r="B15" t="str">
        <f t="shared" si="0"/>
        <v>Fr</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Gesamt!B5+Gesamt!B7-SUM(Gesamt!G2:G9)</f>
        <v>30</v>
      </c>
      <c r="P15" s="36"/>
      <c r="R15" s="11"/>
      <c r="S15" s="11"/>
      <c r="U15" s="19"/>
    </row>
    <row r="16" spans="1:21" x14ac:dyDescent="0.25">
      <c r="A16" s="34">
        <v>46249</v>
      </c>
      <c r="B16" t="str">
        <f t="shared" si="0"/>
        <v>Sa</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46250</v>
      </c>
      <c r="B17" t="str">
        <f t="shared" si="0"/>
        <v>So</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46251</v>
      </c>
      <c r="B18" t="str">
        <f t="shared" si="0"/>
        <v>Mo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46252</v>
      </c>
      <c r="B19" t="str">
        <f t="shared" si="0"/>
        <v>Di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46253</v>
      </c>
      <c r="B20" t="str">
        <f t="shared" si="0"/>
        <v>Mi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46254</v>
      </c>
      <c r="B21" t="str">
        <f t="shared" si="0"/>
        <v>Do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46255</v>
      </c>
      <c r="B22" t="str">
        <f t="shared" si="0"/>
        <v>Fr</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46256</v>
      </c>
      <c r="B23" t="str">
        <f t="shared" si="0"/>
        <v>Sa</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46257</v>
      </c>
      <c r="B24" t="str">
        <f t="shared" si="0"/>
        <v>So</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46258</v>
      </c>
      <c r="B25" t="str">
        <f t="shared" si="0"/>
        <v>Mo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46259</v>
      </c>
      <c r="B26" t="str">
        <f t="shared" si="0"/>
        <v>Di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46260</v>
      </c>
      <c r="B27" t="str">
        <f t="shared" si="0"/>
        <v>Mi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46261</v>
      </c>
      <c r="B28" t="str">
        <f t="shared" si="0"/>
        <v>Do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46262</v>
      </c>
      <c r="B29" t="str">
        <f t="shared" si="0"/>
        <v>Fr</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46263</v>
      </c>
      <c r="B30" t="str">
        <f t="shared" si="0"/>
        <v>Sa</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46264</v>
      </c>
      <c r="B31" t="str">
        <f t="shared" si="0"/>
        <v>So</v>
      </c>
      <c r="G31" s="11">
        <f t="shared" si="1"/>
        <v>0</v>
      </c>
      <c r="H31" s="11">
        <f ca="1">IF(S31&lt;&gt;"",S31,IF(OR(C31="Feiertag",A31&lt;Gesamt!$B$11,A31&gt;Gesamt!$B$13,),0,INDIRECT("O"&amp;WEEKDAY(A31,2)+21)))</f>
        <v>0</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46265</v>
      </c>
      <c r="B32" t="str">
        <f t="shared" si="0"/>
        <v>Mo</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STM081tjXOFnF7m9wDUIaQjKth5rJyWbVnBtO5siSPjmVL6W8Wde9Y9zi0FA2IE+/VUUrGqJ0n4hX90L5J1urA==" saltValue="1dOiNW6vEnf9M3mpSR49sQ==" spinCount="100000" sheet="1" objects="1" scenarios="1"/>
  <protectedRanges>
    <protectedRange sqref="C2:F32 J2:J32 O22:O28 R2:U32" name="Bereich1"/>
  </protectedRanges>
  <mergeCells count="1">
    <mergeCell ref="N3:O3"/>
  </mergeCells>
  <phoneticPr fontId="0" type="noConversion"/>
  <conditionalFormatting sqref="A2:L32">
    <cfRule type="expression" dxfId="9" priority="1">
      <formula>$C2="Feiertag"</formula>
    </cfRule>
    <cfRule type="expression" dxfId="8" priority="2">
      <formula>WEEKDAY($A2,2)&gt;=6</formula>
    </cfRule>
  </conditionalFormatting>
  <pageMargins left="0.7" right="0.7" top="0.78740157499999996" bottom="0.78740157499999996" header="0.3" footer="0.3"/>
  <pageSetup paperSize="9" scale="84" orientation="landscape" horizontalDpi="30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U32"/>
  <sheetViews>
    <sheetView zoomScaleNormal="100" workbookViewId="0">
      <selection activeCell="E35" sqref="E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September 2026</v>
      </c>
      <c r="P1" s="32"/>
      <c r="Q1" s="27" t="s">
        <v>69</v>
      </c>
      <c r="R1" s="33" t="s">
        <v>5</v>
      </c>
      <c r="S1" s="20" t="s">
        <v>59</v>
      </c>
      <c r="T1" s="16" t="s">
        <v>67</v>
      </c>
      <c r="U1" s="16" t="s">
        <v>68</v>
      </c>
    </row>
    <row r="2" spans="1:21" x14ac:dyDescent="0.25">
      <c r="A2" s="34">
        <v>46266</v>
      </c>
      <c r="B2" t="str">
        <f t="shared" ref="B2:B22" si="0">TEXT(A2,"TTT")</f>
        <v>Di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46267</v>
      </c>
      <c r="B3" t="str">
        <f t="shared" si="0"/>
        <v>Mi</v>
      </c>
      <c r="G3" s="11">
        <f t="shared" ref="G3:G31" si="1">IF(R3&lt;&gt;"",R3,IF(OR(C3="krank",C3="Urlaub",C3="Sonderurlaub"),H3,IF(D3&lt;=E3,(E3-D3-F3)*24,(1-D3+E3-F3)*24)+IF(C3="Urlaub halber 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46268</v>
      </c>
      <c r="B4" t="str">
        <f t="shared" si="0"/>
        <v>Do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46269</v>
      </c>
      <c r="B5" t="str">
        <f t="shared" si="0"/>
        <v>Fr</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46270</v>
      </c>
      <c r="B6" t="str">
        <f t="shared" si="0"/>
        <v>Sa</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46271</v>
      </c>
      <c r="B7" t="str">
        <f t="shared" si="0"/>
        <v>So</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Gesamt!B9+SUM(Gesamt!E2:E10)-SUM(Gesamt!M2:M10)+SUM(Gesamt!J2:J10)</f>
        <v>0</v>
      </c>
      <c r="P7" s="36"/>
      <c r="R7" s="11"/>
      <c r="S7" s="11"/>
      <c r="U7" s="19"/>
    </row>
    <row r="8" spans="1:21" x14ac:dyDescent="0.25">
      <c r="A8" s="34">
        <v>46272</v>
      </c>
      <c r="B8" t="str">
        <f t="shared" si="0"/>
        <v>Mo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M8" s="37"/>
      <c r="N8" s="35"/>
      <c r="P8" s="36"/>
      <c r="R8" s="11"/>
      <c r="S8" s="11"/>
      <c r="U8" s="19"/>
    </row>
    <row r="9" spans="1:21" x14ac:dyDescent="0.25">
      <c r="A9" s="34">
        <v>46273</v>
      </c>
      <c r="B9" t="str">
        <f t="shared" si="0"/>
        <v>Di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46274</v>
      </c>
      <c r="B10" t="str">
        <f t="shared" si="0"/>
        <v>Mi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46275</v>
      </c>
      <c r="B11" t="str">
        <f t="shared" si="0"/>
        <v>Do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SUM(Gesamt!F2:F10)</f>
        <v>0</v>
      </c>
      <c r="P11" s="36"/>
      <c r="R11" s="11"/>
      <c r="S11" s="11"/>
      <c r="U11" s="19"/>
    </row>
    <row r="12" spans="1:21" x14ac:dyDescent="0.25">
      <c r="A12" s="34">
        <v>46276</v>
      </c>
      <c r="B12" t="str">
        <f t="shared" si="0"/>
        <v>Fr</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46277</v>
      </c>
      <c r="B13" t="str">
        <f t="shared" si="0"/>
        <v>Sa</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46278</v>
      </c>
      <c r="B14" t="str">
        <f t="shared" si="0"/>
        <v>So</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46279</v>
      </c>
      <c r="B15" t="str">
        <f t="shared" si="0"/>
        <v>Mo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Gesamt!B5+Gesamt!B7-SUM(Gesamt!G2:G10)</f>
        <v>30</v>
      </c>
      <c r="P15" s="36"/>
      <c r="R15" s="11"/>
      <c r="S15" s="11"/>
      <c r="U15" s="19"/>
    </row>
    <row r="16" spans="1:21" x14ac:dyDescent="0.25">
      <c r="A16" s="34">
        <v>46280</v>
      </c>
      <c r="B16" t="str">
        <f t="shared" si="0"/>
        <v>Di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46281</v>
      </c>
      <c r="B17" t="str">
        <f t="shared" si="0"/>
        <v>Mi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46282</v>
      </c>
      <c r="B18" t="str">
        <f t="shared" si="0"/>
        <v>Do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46283</v>
      </c>
      <c r="B19" t="str">
        <f t="shared" si="0"/>
        <v>Fr</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46284</v>
      </c>
      <c r="B20" t="str">
        <f t="shared" si="0"/>
        <v>Sa</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46285</v>
      </c>
      <c r="B21" t="str">
        <f t="shared" si="0"/>
        <v>So</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46286</v>
      </c>
      <c r="B22" t="str">
        <f t="shared" si="0"/>
        <v>Mo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46287</v>
      </c>
      <c r="B23" t="str">
        <f t="shared" ref="B23:B31" si="3">TEXT(A23,"TTT")</f>
        <v>Di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46288</v>
      </c>
      <c r="B24" t="str">
        <f t="shared" si="3"/>
        <v>Mi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46289</v>
      </c>
      <c r="B25" t="str">
        <f t="shared" si="3"/>
        <v>Do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46290</v>
      </c>
      <c r="B26" t="str">
        <f t="shared" si="3"/>
        <v>Fr</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46291</v>
      </c>
      <c r="B27" t="str">
        <f t="shared" si="3"/>
        <v>Sa</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46292</v>
      </c>
      <c r="B28" t="str">
        <f t="shared" si="3"/>
        <v>So</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46293</v>
      </c>
      <c r="B29" t="str">
        <f t="shared" si="3"/>
        <v>Mo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46294</v>
      </c>
      <c r="B30" t="str">
        <f t="shared" si="3"/>
        <v>Di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46295</v>
      </c>
      <c r="B31" t="str">
        <f t="shared" si="3"/>
        <v>Mi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UP3Kdv4H0vJ8+RbVyyMnrUDytCxMTYzwfL57EK7SsV89qF63L95pXi4AAIvqztx1HlVOv2ukSJ+4uMrGdvHtCA==" saltValue="iQ/26Zo8KsOn+NTAjkFhxA==" spinCount="100000" sheet="1" objects="1" scenarios="1"/>
  <protectedRanges>
    <protectedRange sqref="C2:F32 J2:J32 O22:O28 R2:U32" name="Bereich1"/>
  </protectedRanges>
  <mergeCells count="1">
    <mergeCell ref="N3:O3"/>
  </mergeCells>
  <phoneticPr fontId="0" type="noConversion"/>
  <conditionalFormatting sqref="A2:L31">
    <cfRule type="expression" dxfId="7" priority="1">
      <formula>$C2="Feiertag"</formula>
    </cfRule>
    <cfRule type="expression" dxfId="6" priority="2">
      <formula>WEEKDAY($A2,2)&gt;=6</formula>
    </cfRule>
  </conditionalFormatting>
  <pageMargins left="0.7" right="0.7" top="0.78740157499999996" bottom="0.78740157499999996" header="0.3" footer="0.3"/>
  <pageSetup paperSize="9" scale="84" orientation="landscape" horizontalDpi="30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Damian Kaufmann</cp:lastModifiedBy>
  <cp:lastPrinted>2025-07-09T12:18:32Z</cp:lastPrinted>
  <dcterms:created xsi:type="dcterms:W3CDTF">2014-03-03T20:49:54Z</dcterms:created>
  <dcterms:modified xsi:type="dcterms:W3CDTF">2025-10-08T13:10:05Z</dcterms:modified>
</cp:coreProperties>
</file>