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24226"/>
  <mc:AlternateContent xmlns:mc="http://schemas.openxmlformats.org/markup-compatibility/2006">
    <mc:Choice Requires="x15">
      <x15ac:absPath xmlns:x15ac="http://schemas.microsoft.com/office/spreadsheetml/2010/11/ac" url="E:\Zeilenabstand Arbeitszeiterfassung\Zeiterfassung - ver2510\"/>
    </mc:Choice>
  </mc:AlternateContent>
  <xr:revisionPtr revIDLastSave="0" documentId="8_{60379198-EC07-41E2-9EB7-FFF5614E6EA7}" xr6:coauthVersionLast="47" xr6:coauthVersionMax="47" xr10:uidLastSave="{00000000-0000-0000-0000-000000000000}"/>
  <workbookProtection workbookAlgorithmName="SHA-512" workbookHashValue="WXoJY8HdLaRK0qLBsaPdVJYK0SE82mDfTlYQiuRpNb2TLhd+xtFwsaXYVSHCVHPCYsz3hS2GckB1zxoxpt6rWg==" workbookSaltValue="g/omJx7OTokl8AE/4d/dHw==" workbookSpinCount="100000" lockStructure="1"/>
  <bookViews>
    <workbookView xWindow="-28920" yWindow="-120" windowWidth="29040" windowHeight="17790" activeTab="12" xr2:uid="{00000000-000D-0000-FFFF-FFFF00000000}"/>
  </bookViews>
  <sheets>
    <sheet name="Jan" sheetId="3" r:id="rId1"/>
    <sheet name="Feb" sheetId="2" r:id="rId2"/>
    <sheet name="Mär" sheetId="1" r:id="rId3"/>
    <sheet name="Apr" sheetId="4" r:id="rId4"/>
    <sheet name="Mai" sheetId="5" r:id="rId5"/>
    <sheet name="Jun" sheetId="6" r:id="rId6"/>
    <sheet name="Jul" sheetId="7" r:id="rId7"/>
    <sheet name="Aug" sheetId="8" r:id="rId8"/>
    <sheet name="Sep" sheetId="9" r:id="rId9"/>
    <sheet name="Okt" sheetId="10" r:id="rId10"/>
    <sheet name="Nov" sheetId="11" state="hidden" r:id="rId11"/>
    <sheet name="Dez" sheetId="12" state="hidden" r:id="rId12"/>
    <sheet name="Gesamt" sheetId="13" r:id="rId13"/>
    <sheet name="Anleitung" sheetId="14" r:id="rId14"/>
    <sheet name="Zeitumrechnung" sheetId="16" r:id="rId15"/>
    <sheet name="Lizenz" sheetId="17" r:id="rId16"/>
  </sheets>
  <definedNames>
    <definedName name="_xlnm.Print_Area" localSheetId="3">Apr!$A$1:$O$32</definedName>
    <definedName name="_xlnm.Print_Area" localSheetId="7">Aug!$A$1:$O$32</definedName>
    <definedName name="_xlnm.Print_Area" localSheetId="11">Dez!$A$1:$O$32</definedName>
    <definedName name="_xlnm.Print_Area" localSheetId="1">Feb!$A$1:$O$32</definedName>
    <definedName name="_xlnm.Print_Area" localSheetId="0">Jan!$A$1:$O$32</definedName>
    <definedName name="_xlnm.Print_Area" localSheetId="6">Jul!$A$1:$O$32</definedName>
    <definedName name="_xlnm.Print_Area" localSheetId="5">Jun!$A$1:$O$32</definedName>
    <definedName name="_xlnm.Print_Area" localSheetId="4">Mai!$A$1:$O$32</definedName>
    <definedName name="_xlnm.Print_Area" localSheetId="2">Mär!$A$1:$O$32</definedName>
    <definedName name="_xlnm.Print_Area" localSheetId="10">Nov!$A$1:$O$32</definedName>
    <definedName name="_xlnm.Print_Area" localSheetId="9">Okt!$A$1:$O$32</definedName>
    <definedName name="_xlnm.Print_Area" localSheetId="8">Sep!$A$1:$O$32</definedName>
  </definedNames>
  <calcPr calcId="181029"/>
</workbook>
</file>

<file path=xl/calcChain.xml><?xml version="1.0" encoding="utf-8"?>
<calcChain xmlns="http://schemas.openxmlformats.org/spreadsheetml/2006/main">
  <c r="B16" i="13" l="1"/>
  <c r="L4" i="2"/>
  <c r="L5" i="2"/>
  <c r="L6" i="2"/>
  <c r="L7" i="2"/>
  <c r="L8" i="2"/>
  <c r="L9" i="2"/>
  <c r="L10" i="2"/>
  <c r="L11" i="2"/>
  <c r="L12" i="2"/>
  <c r="L13" i="2"/>
  <c r="L14" i="2"/>
  <c r="L15" i="2"/>
  <c r="L16" i="2"/>
  <c r="L17" i="2"/>
  <c r="L18" i="2"/>
  <c r="L19" i="2"/>
  <c r="L20" i="2"/>
  <c r="L21" i="2"/>
  <c r="L22" i="2"/>
  <c r="L23" i="2"/>
  <c r="L24" i="2"/>
  <c r="L25" i="2"/>
  <c r="L26" i="2"/>
  <c r="L27" i="2"/>
  <c r="L28" i="2"/>
  <c r="L29" i="2"/>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 i="4"/>
  <c r="L4" i="4"/>
  <c r="L5" i="4"/>
  <c r="L6" i="4"/>
  <c r="L7" i="4"/>
  <c r="L8" i="4"/>
  <c r="L9" i="4"/>
  <c r="L10" i="4"/>
  <c r="L11" i="4"/>
  <c r="L12" i="4"/>
  <c r="L13" i="4"/>
  <c r="L14" i="4"/>
  <c r="L15" i="4"/>
  <c r="L16" i="4"/>
  <c r="L17" i="4"/>
  <c r="L18" i="4"/>
  <c r="L19" i="4"/>
  <c r="L20" i="4"/>
  <c r="L21" i="4"/>
  <c r="L22" i="4"/>
  <c r="L23" i="4"/>
  <c r="L24" i="4"/>
  <c r="L25" i="4"/>
  <c r="L26" i="4"/>
  <c r="L27" i="4"/>
  <c r="L28" i="4"/>
  <c r="L29" i="4"/>
  <c r="L30" i="4"/>
  <c r="L31" i="4"/>
  <c r="L3"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 i="6"/>
  <c r="L4" i="6"/>
  <c r="L5" i="6"/>
  <c r="L6" i="6"/>
  <c r="L7" i="6"/>
  <c r="L8" i="6"/>
  <c r="L9" i="6"/>
  <c r="L10" i="6"/>
  <c r="L11" i="6"/>
  <c r="L12" i="6"/>
  <c r="L13" i="6"/>
  <c r="L14" i="6"/>
  <c r="L15" i="6"/>
  <c r="L16" i="6"/>
  <c r="L17" i="6"/>
  <c r="L18" i="6"/>
  <c r="L19" i="6"/>
  <c r="L20" i="6"/>
  <c r="L21" i="6"/>
  <c r="L22" i="6"/>
  <c r="L23" i="6"/>
  <c r="L24" i="6"/>
  <c r="L25" i="6"/>
  <c r="L26" i="6"/>
  <c r="L27" i="6"/>
  <c r="L28" i="6"/>
  <c r="L29" i="6"/>
  <c r="L30" i="6"/>
  <c r="L31" i="6"/>
  <c r="L3" i="7"/>
  <c r="L4" i="7"/>
  <c r="L5" i="7"/>
  <c r="L6" i="7"/>
  <c r="L7" i="7"/>
  <c r="L8" i="7"/>
  <c r="L9" i="7"/>
  <c r="L10" i="7"/>
  <c r="L11" i="7"/>
  <c r="L12" i="7"/>
  <c r="L13" i="7"/>
  <c r="L14" i="7"/>
  <c r="L15" i="7"/>
  <c r="L16" i="7"/>
  <c r="L17" i="7"/>
  <c r="L18" i="7"/>
  <c r="L19" i="7"/>
  <c r="L20" i="7"/>
  <c r="L21" i="7"/>
  <c r="L22" i="7"/>
  <c r="L23" i="7"/>
  <c r="L24" i="7"/>
  <c r="L25" i="7"/>
  <c r="L26" i="7"/>
  <c r="L27" i="7"/>
  <c r="L28" i="7"/>
  <c r="L29" i="7"/>
  <c r="L30" i="7"/>
  <c r="L31" i="7"/>
  <c r="L32" i="7"/>
  <c r="L3" i="8"/>
  <c r="L4" i="8"/>
  <c r="L5" i="8"/>
  <c r="L6" i="8"/>
  <c r="L7" i="8"/>
  <c r="L8" i="8"/>
  <c r="L9" i="8"/>
  <c r="L10" i="8"/>
  <c r="L11" i="8"/>
  <c r="L12" i="8"/>
  <c r="L13" i="8"/>
  <c r="L14" i="8"/>
  <c r="L15" i="8"/>
  <c r="L16" i="8"/>
  <c r="L17" i="8"/>
  <c r="L18" i="8"/>
  <c r="L19" i="8"/>
  <c r="L20" i="8"/>
  <c r="L21" i="8"/>
  <c r="L22" i="8"/>
  <c r="L23" i="8"/>
  <c r="L24" i="8"/>
  <c r="L25" i="8"/>
  <c r="L26" i="8"/>
  <c r="L27" i="8"/>
  <c r="L28" i="8"/>
  <c r="L29" i="8"/>
  <c r="L30" i="8"/>
  <c r="L31" i="8"/>
  <c r="L32" i="8"/>
  <c r="L3" i="9"/>
  <c r="L4" i="9"/>
  <c r="L5" i="9"/>
  <c r="L6" i="9"/>
  <c r="L7" i="9"/>
  <c r="L8" i="9"/>
  <c r="L9" i="9"/>
  <c r="L10" i="9"/>
  <c r="L11" i="9"/>
  <c r="L12" i="9"/>
  <c r="L13" i="9"/>
  <c r="L14" i="9"/>
  <c r="L15" i="9"/>
  <c r="L16" i="9"/>
  <c r="L17" i="9"/>
  <c r="L18" i="9"/>
  <c r="L19" i="9"/>
  <c r="L20" i="9"/>
  <c r="L21" i="9"/>
  <c r="L22" i="9"/>
  <c r="L23" i="9"/>
  <c r="L24" i="9"/>
  <c r="L25" i="9"/>
  <c r="L26" i="9"/>
  <c r="L27" i="9"/>
  <c r="L28" i="9"/>
  <c r="L29" i="9"/>
  <c r="L30" i="9"/>
  <c r="L31" i="9"/>
  <c r="L3" i="10"/>
  <c r="L4" i="10"/>
  <c r="L5" i="10"/>
  <c r="L6" i="10"/>
  <c r="L7" i="10"/>
  <c r="L8" i="10"/>
  <c r="L9" i="10"/>
  <c r="L10" i="10"/>
  <c r="L11" i="10"/>
  <c r="L12" i="10"/>
  <c r="L13" i="10"/>
  <c r="L14" i="10"/>
  <c r="L15" i="10"/>
  <c r="L16" i="10"/>
  <c r="L17" i="10"/>
  <c r="L18" i="10"/>
  <c r="L19" i="10"/>
  <c r="L20" i="10"/>
  <c r="L21" i="10"/>
  <c r="L22" i="10"/>
  <c r="L23" i="10"/>
  <c r="L24" i="10"/>
  <c r="L25" i="10"/>
  <c r="L26" i="10"/>
  <c r="L27" i="10"/>
  <c r="L28" i="10"/>
  <c r="L29" i="10"/>
  <c r="L30" i="10"/>
  <c r="L31" i="10"/>
  <c r="L32" i="10"/>
  <c r="L3" i="11"/>
  <c r="L4" i="11"/>
  <c r="L5" i="11"/>
  <c r="L6" i="11"/>
  <c r="L7" i="11"/>
  <c r="L8" i="11"/>
  <c r="L9" i="11"/>
  <c r="L10" i="11"/>
  <c r="L11" i="11"/>
  <c r="L12" i="11"/>
  <c r="L13" i="11"/>
  <c r="L14" i="11"/>
  <c r="L15" i="11"/>
  <c r="L16" i="11"/>
  <c r="L18" i="11"/>
  <c r="L19" i="11"/>
  <c r="L20" i="11"/>
  <c r="L21" i="11"/>
  <c r="L22" i="11"/>
  <c r="L24" i="11"/>
  <c r="L26" i="11"/>
  <c r="L27" i="11"/>
  <c r="L28" i="11"/>
  <c r="L29" i="11"/>
  <c r="L30" i="11"/>
  <c r="L31" i="11"/>
  <c r="L3" i="12"/>
  <c r="L4" i="12"/>
  <c r="L5" i="12"/>
  <c r="L6" i="12"/>
  <c r="L7" i="12"/>
  <c r="L8" i="12"/>
  <c r="L9" i="12"/>
  <c r="L10" i="12"/>
  <c r="L11" i="12"/>
  <c r="L12" i="12"/>
  <c r="L13" i="12"/>
  <c r="L14" i="12"/>
  <c r="L15" i="12"/>
  <c r="L16" i="12"/>
  <c r="L17" i="12"/>
  <c r="L18" i="12"/>
  <c r="L19" i="12"/>
  <c r="L20" i="12"/>
  <c r="L21" i="12"/>
  <c r="L22" i="12"/>
  <c r="L23" i="12"/>
  <c r="L24" i="12"/>
  <c r="L25" i="12"/>
  <c r="L26" i="12"/>
  <c r="L27" i="12"/>
  <c r="L28" i="12"/>
  <c r="L29" i="12"/>
  <c r="L30" i="12"/>
  <c r="L31" i="12"/>
  <c r="L32" i="12"/>
  <c r="L2" i="12"/>
  <c r="L2" i="11"/>
  <c r="L2" i="10"/>
  <c r="L2" i="9"/>
  <c r="L2" i="8"/>
  <c r="L2" i="7"/>
  <c r="L2" i="6"/>
  <c r="L2" i="5"/>
  <c r="L2" i="4"/>
  <c r="K4" i="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 i="4"/>
  <c r="K4" i="4"/>
  <c r="K5" i="4"/>
  <c r="K6" i="4"/>
  <c r="K7" i="4"/>
  <c r="K8" i="4"/>
  <c r="K9" i="4"/>
  <c r="K10" i="4"/>
  <c r="K11" i="4"/>
  <c r="K12" i="4"/>
  <c r="K13" i="4"/>
  <c r="K14" i="4"/>
  <c r="K15" i="4"/>
  <c r="K16" i="4"/>
  <c r="K17" i="4"/>
  <c r="K18" i="4"/>
  <c r="K19" i="4"/>
  <c r="K20" i="4"/>
  <c r="K21" i="4"/>
  <c r="K22" i="4"/>
  <c r="K23" i="4"/>
  <c r="K24" i="4"/>
  <c r="K25" i="4"/>
  <c r="K26" i="4"/>
  <c r="K27" i="4"/>
  <c r="K28" i="4"/>
  <c r="K29" i="4"/>
  <c r="K30" i="4"/>
  <c r="K31" i="4"/>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 i="6"/>
  <c r="K4" i="6"/>
  <c r="K5" i="6"/>
  <c r="K6" i="6"/>
  <c r="K7" i="6"/>
  <c r="K8" i="6"/>
  <c r="K9" i="6"/>
  <c r="K10" i="6"/>
  <c r="K11" i="6"/>
  <c r="K12" i="6"/>
  <c r="K13" i="6"/>
  <c r="K14" i="6"/>
  <c r="K15" i="6"/>
  <c r="K16" i="6"/>
  <c r="K17" i="6"/>
  <c r="K18" i="6"/>
  <c r="K19" i="6"/>
  <c r="K20" i="6"/>
  <c r="K21" i="6"/>
  <c r="K22" i="6"/>
  <c r="K23" i="6"/>
  <c r="K24" i="6"/>
  <c r="K25" i="6"/>
  <c r="K26" i="6"/>
  <c r="K27" i="6"/>
  <c r="K28" i="6"/>
  <c r="K29" i="6"/>
  <c r="K30" i="6"/>
  <c r="K31" i="6"/>
  <c r="K3" i="7"/>
  <c r="K4" i="7"/>
  <c r="K5" i="7"/>
  <c r="K6" i="7"/>
  <c r="K7" i="7"/>
  <c r="K8" i="7"/>
  <c r="K9" i="7"/>
  <c r="K10" i="7"/>
  <c r="K11" i="7"/>
  <c r="K12" i="7"/>
  <c r="K13" i="7"/>
  <c r="K14" i="7"/>
  <c r="K15" i="7"/>
  <c r="K16" i="7"/>
  <c r="K17" i="7"/>
  <c r="K18" i="7"/>
  <c r="K19" i="7"/>
  <c r="K20" i="7"/>
  <c r="K21" i="7"/>
  <c r="K22" i="7"/>
  <c r="K23" i="7"/>
  <c r="K24" i="7"/>
  <c r="K25" i="7"/>
  <c r="K26" i="7"/>
  <c r="K27" i="7"/>
  <c r="K28" i="7"/>
  <c r="K29" i="7"/>
  <c r="K30" i="7"/>
  <c r="K31" i="7"/>
  <c r="K32" i="7"/>
  <c r="K3" i="8"/>
  <c r="K4"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 i="9"/>
  <c r="K4" i="9"/>
  <c r="K5" i="9"/>
  <c r="K6" i="9"/>
  <c r="K7" i="9"/>
  <c r="K8" i="9"/>
  <c r="K9" i="9"/>
  <c r="K10" i="9"/>
  <c r="K11" i="9"/>
  <c r="K12" i="9"/>
  <c r="K13" i="9"/>
  <c r="K14" i="9"/>
  <c r="K15" i="9"/>
  <c r="K16" i="9"/>
  <c r="K17" i="9"/>
  <c r="K18" i="9"/>
  <c r="K19" i="9"/>
  <c r="K20" i="9"/>
  <c r="K21" i="9"/>
  <c r="K22" i="9"/>
  <c r="K23" i="9"/>
  <c r="K24" i="9"/>
  <c r="K25" i="9"/>
  <c r="K26" i="9"/>
  <c r="K27" i="9"/>
  <c r="K28" i="9"/>
  <c r="K29" i="9"/>
  <c r="K30" i="9"/>
  <c r="K31" i="9"/>
  <c r="K3" i="10"/>
  <c r="K4" i="10"/>
  <c r="K5" i="10"/>
  <c r="K6" i="10"/>
  <c r="K7" i="10"/>
  <c r="K8" i="10"/>
  <c r="K9" i="10"/>
  <c r="K10" i="10"/>
  <c r="K11" i="10"/>
  <c r="K12" i="10"/>
  <c r="K13" i="10"/>
  <c r="K14" i="10"/>
  <c r="K15" i="10"/>
  <c r="K16" i="10"/>
  <c r="K17" i="10"/>
  <c r="K18" i="10"/>
  <c r="K19" i="10"/>
  <c r="K20" i="10"/>
  <c r="K21" i="10"/>
  <c r="K22" i="10"/>
  <c r="K23" i="10"/>
  <c r="K24" i="10"/>
  <c r="K25" i="10"/>
  <c r="K26" i="10"/>
  <c r="K27" i="10"/>
  <c r="K28" i="10"/>
  <c r="K29" i="10"/>
  <c r="K30" i="10"/>
  <c r="K31" i="10"/>
  <c r="K32" i="10"/>
  <c r="K3" i="11"/>
  <c r="K4" i="11"/>
  <c r="K5" i="11"/>
  <c r="K6" i="11"/>
  <c r="K7" i="11"/>
  <c r="K8" i="11"/>
  <c r="K9" i="11"/>
  <c r="K10" i="11"/>
  <c r="K11" i="11"/>
  <c r="K12" i="11"/>
  <c r="K13" i="11"/>
  <c r="K14" i="11"/>
  <c r="K15" i="11"/>
  <c r="K16" i="11"/>
  <c r="K18" i="11"/>
  <c r="K19" i="11"/>
  <c r="K20" i="11"/>
  <c r="K21" i="11"/>
  <c r="K22" i="11"/>
  <c r="K26" i="11"/>
  <c r="K27" i="11"/>
  <c r="K28" i="11"/>
  <c r="K29" i="11"/>
  <c r="K30" i="11"/>
  <c r="K31" i="11"/>
  <c r="K3" i="12"/>
  <c r="K4" i="12"/>
  <c r="K5" i="12"/>
  <c r="K6" i="12"/>
  <c r="K7" i="12"/>
  <c r="K8" i="12"/>
  <c r="K9" i="12"/>
  <c r="K10" i="12"/>
  <c r="K11" i="12"/>
  <c r="K12" i="12"/>
  <c r="K13" i="12"/>
  <c r="K14" i="12"/>
  <c r="K15" i="12"/>
  <c r="K16" i="12"/>
  <c r="K17" i="12"/>
  <c r="K18" i="12"/>
  <c r="K19" i="12"/>
  <c r="K20" i="12"/>
  <c r="K21" i="12"/>
  <c r="K22" i="12"/>
  <c r="K23" i="12"/>
  <c r="K24" i="12"/>
  <c r="K25" i="12"/>
  <c r="K26" i="12"/>
  <c r="K27" i="12"/>
  <c r="K28" i="12"/>
  <c r="K29" i="12"/>
  <c r="K30" i="12"/>
  <c r="K31" i="12"/>
  <c r="K32" i="12"/>
  <c r="K2" i="12"/>
  <c r="K2" i="11"/>
  <c r="K2" i="10"/>
  <c r="K2" i="9"/>
  <c r="K2" i="8"/>
  <c r="K2" i="7"/>
  <c r="K2" i="6"/>
  <c r="K2" i="5"/>
  <c r="K2" i="4"/>
  <c r="K4" i="2"/>
  <c r="K5" i="2"/>
  <c r="K6" i="2"/>
  <c r="K7" i="2"/>
  <c r="K8" i="2"/>
  <c r="K9" i="2"/>
  <c r="K10" i="2"/>
  <c r="K11" i="2"/>
  <c r="K12" i="2"/>
  <c r="K13" i="2"/>
  <c r="K14" i="2"/>
  <c r="K15" i="2"/>
  <c r="K16" i="2"/>
  <c r="K17" i="2"/>
  <c r="K18" i="2"/>
  <c r="K19" i="2"/>
  <c r="K20" i="2"/>
  <c r="K21" i="2"/>
  <c r="K22" i="2"/>
  <c r="K23" i="2"/>
  <c r="K24" i="2"/>
  <c r="K25" i="2"/>
  <c r="K26" i="2"/>
  <c r="K27" i="2"/>
  <c r="K28" i="2"/>
  <c r="K29" i="2"/>
  <c r="K2" i="2"/>
  <c r="L3" i="3"/>
  <c r="L4" i="3"/>
  <c r="L7" i="3"/>
  <c r="L8" i="3"/>
  <c r="L9" i="3"/>
  <c r="L10" i="3"/>
  <c r="L11" i="3"/>
  <c r="L15" i="3"/>
  <c r="L16" i="3"/>
  <c r="L17" i="3"/>
  <c r="L18" i="3"/>
  <c r="L21" i="3"/>
  <c r="L22" i="3"/>
  <c r="L23" i="3"/>
  <c r="L24" i="3"/>
  <c r="L25" i="3"/>
  <c r="L28" i="3"/>
  <c r="L29" i="3"/>
  <c r="L30" i="3"/>
  <c r="L31" i="3"/>
  <c r="L32" i="3"/>
  <c r="L2" i="3"/>
  <c r="K3" i="3"/>
  <c r="K4" i="3"/>
  <c r="K7" i="3"/>
  <c r="K8" i="3"/>
  <c r="K9" i="3"/>
  <c r="K10" i="3"/>
  <c r="K11" i="3"/>
  <c r="K15" i="3"/>
  <c r="K16" i="3"/>
  <c r="K17" i="3"/>
  <c r="K18" i="3"/>
  <c r="K20" i="3"/>
  <c r="K21" i="3"/>
  <c r="K22" i="3"/>
  <c r="K23" i="3"/>
  <c r="K24" i="3"/>
  <c r="K25" i="3"/>
  <c r="K28" i="3"/>
  <c r="K29" i="3"/>
  <c r="K30" i="3"/>
  <c r="K31" i="3"/>
  <c r="K32" i="3"/>
  <c r="K2" i="3"/>
  <c r="E7" i="16"/>
  <c r="E4" i="16"/>
  <c r="M15" i="13"/>
  <c r="G3" i="12"/>
  <c r="G4" i="12"/>
  <c r="G5" i="12"/>
  <c r="G6" i="12"/>
  <c r="G7" i="12"/>
  <c r="G8" i="12"/>
  <c r="G9" i="12"/>
  <c r="G10" i="12"/>
  <c r="G11" i="12"/>
  <c r="G12" i="12"/>
  <c r="G13" i="12"/>
  <c r="G14" i="12"/>
  <c r="G15" i="12"/>
  <c r="G16" i="12"/>
  <c r="G17" i="12"/>
  <c r="G18" i="12"/>
  <c r="G19" i="12"/>
  <c r="G20" i="12"/>
  <c r="G21" i="12"/>
  <c r="G22" i="12"/>
  <c r="G23" i="12"/>
  <c r="G24" i="12"/>
  <c r="G26" i="12"/>
  <c r="G27" i="12"/>
  <c r="G28" i="12"/>
  <c r="G29" i="12"/>
  <c r="G30" i="12"/>
  <c r="G3" i="11"/>
  <c r="G4" i="11"/>
  <c r="G5" i="11"/>
  <c r="G6" i="11"/>
  <c r="G7" i="11"/>
  <c r="G8" i="11"/>
  <c r="G9" i="11"/>
  <c r="G10" i="11"/>
  <c r="G11" i="11"/>
  <c r="G12" i="11"/>
  <c r="G13" i="11"/>
  <c r="G14" i="11"/>
  <c r="G15" i="11"/>
  <c r="G16" i="11"/>
  <c r="G18" i="11"/>
  <c r="G19" i="11"/>
  <c r="G20" i="11"/>
  <c r="G21" i="11"/>
  <c r="G24" i="11"/>
  <c r="K24" i="11" s="1"/>
  <c r="G25" i="11"/>
  <c r="K25" i="11" s="1"/>
  <c r="G28" i="11"/>
  <c r="G29" i="11"/>
  <c r="G30" i="11"/>
  <c r="G31" i="11"/>
  <c r="G3" i="10"/>
  <c r="G4" i="10"/>
  <c r="G5" i="10"/>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 i="9"/>
  <c r="G4" i="9"/>
  <c r="G5" i="9"/>
  <c r="G6" i="9"/>
  <c r="G7" i="9"/>
  <c r="G8" i="9"/>
  <c r="G9" i="9"/>
  <c r="G10" i="9"/>
  <c r="G11" i="9"/>
  <c r="G12" i="9"/>
  <c r="G13" i="9"/>
  <c r="G14" i="9"/>
  <c r="G15" i="9"/>
  <c r="G16" i="9"/>
  <c r="G17" i="9"/>
  <c r="G18" i="9"/>
  <c r="G19" i="9"/>
  <c r="G20" i="9"/>
  <c r="G21" i="9"/>
  <c r="G22" i="9"/>
  <c r="G23" i="9"/>
  <c r="G24" i="9"/>
  <c r="G25" i="9"/>
  <c r="G26" i="9"/>
  <c r="G27" i="9"/>
  <c r="G28" i="9"/>
  <c r="G29" i="9"/>
  <c r="G30" i="9"/>
  <c r="G31" i="9"/>
  <c r="G3" i="8"/>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 i="7"/>
  <c r="G4" i="7"/>
  <c r="G5" i="7"/>
  <c r="G6" i="7"/>
  <c r="G7" i="7"/>
  <c r="G8" i="7"/>
  <c r="G9" i="7"/>
  <c r="G10" i="7"/>
  <c r="G11" i="7"/>
  <c r="G12" i="7"/>
  <c r="G13" i="7"/>
  <c r="G14" i="7"/>
  <c r="G15" i="7"/>
  <c r="G16" i="7"/>
  <c r="G17" i="7"/>
  <c r="G18" i="7"/>
  <c r="G19" i="7"/>
  <c r="G20" i="7"/>
  <c r="G21" i="7"/>
  <c r="G22" i="7"/>
  <c r="G23" i="7"/>
  <c r="G24" i="7"/>
  <c r="G25" i="7"/>
  <c r="G26" i="7"/>
  <c r="G27" i="7"/>
  <c r="G28" i="7"/>
  <c r="G29" i="7"/>
  <c r="G30" i="7"/>
  <c r="G31" i="7"/>
  <c r="G3" i="6"/>
  <c r="G4" i="6"/>
  <c r="G5" i="6"/>
  <c r="G6" i="6"/>
  <c r="G7" i="6"/>
  <c r="G8" i="6"/>
  <c r="G9" i="6"/>
  <c r="G10" i="6"/>
  <c r="G11" i="6"/>
  <c r="G12" i="6"/>
  <c r="G13" i="6"/>
  <c r="G14" i="6"/>
  <c r="G15" i="6"/>
  <c r="G16" i="6"/>
  <c r="G17" i="6"/>
  <c r="G18" i="6"/>
  <c r="G19" i="6"/>
  <c r="G20" i="6"/>
  <c r="G21" i="6"/>
  <c r="G22" i="6"/>
  <c r="G23" i="6"/>
  <c r="G24" i="6"/>
  <c r="G25" i="6"/>
  <c r="G26" i="6"/>
  <c r="G27" i="6"/>
  <c r="G28" i="6"/>
  <c r="G29" i="6"/>
  <c r="G30" i="6"/>
  <c r="G31" i="6"/>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 i="1"/>
  <c r="K3" i="1" s="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 i="2"/>
  <c r="L3" i="2" s="1"/>
  <c r="G4" i="2"/>
  <c r="G5" i="2"/>
  <c r="G6" i="2"/>
  <c r="G7" i="2"/>
  <c r="G8" i="2"/>
  <c r="G9" i="2"/>
  <c r="G10" i="2"/>
  <c r="G11" i="2"/>
  <c r="G12" i="2"/>
  <c r="G14" i="2"/>
  <c r="G15" i="2"/>
  <c r="G16" i="2"/>
  <c r="G17" i="2"/>
  <c r="G18" i="2"/>
  <c r="G19" i="2"/>
  <c r="G20" i="2"/>
  <c r="G21" i="2"/>
  <c r="G22" i="2"/>
  <c r="G23" i="2"/>
  <c r="G24" i="2"/>
  <c r="G25" i="2"/>
  <c r="G26" i="2"/>
  <c r="G27" i="2"/>
  <c r="G28" i="2"/>
  <c r="G29" i="2"/>
  <c r="G3" i="3"/>
  <c r="G4" i="3"/>
  <c r="G5" i="3"/>
  <c r="K5" i="3" s="1"/>
  <c r="G6" i="3"/>
  <c r="L6" i="3" s="1"/>
  <c r="G7" i="3"/>
  <c r="G8" i="3"/>
  <c r="G9" i="3"/>
  <c r="G10" i="3"/>
  <c r="G11" i="3"/>
  <c r="G15" i="3"/>
  <c r="G16" i="3"/>
  <c r="G18" i="3"/>
  <c r="G20" i="3"/>
  <c r="L20" i="3" s="1"/>
  <c r="G21" i="3"/>
  <c r="G25" i="3"/>
  <c r="G28" i="3"/>
  <c r="G29" i="3"/>
  <c r="G30" i="3"/>
  <c r="G2" i="12"/>
  <c r="G2" i="11"/>
  <c r="G2" i="10"/>
  <c r="G2" i="9"/>
  <c r="G2" i="8"/>
  <c r="G2" i="7"/>
  <c r="G2" i="6"/>
  <c r="G2" i="5"/>
  <c r="G2" i="4"/>
  <c r="G2" i="1"/>
  <c r="L2" i="1" s="1"/>
  <c r="G2" i="2"/>
  <c r="L2" i="2" s="1"/>
  <c r="G32" i="7"/>
  <c r="G3" i="4"/>
  <c r="G4" i="4"/>
  <c r="G5" i="4"/>
  <c r="G6" i="4"/>
  <c r="G7" i="4"/>
  <c r="G8" i="4"/>
  <c r="G9" i="4"/>
  <c r="G10" i="4"/>
  <c r="G11" i="4"/>
  <c r="G12" i="4"/>
  <c r="G13" i="4"/>
  <c r="G14" i="4"/>
  <c r="G15" i="4"/>
  <c r="G16" i="4"/>
  <c r="G17" i="4"/>
  <c r="G18" i="4"/>
  <c r="G19" i="4"/>
  <c r="G20" i="4"/>
  <c r="G21" i="4"/>
  <c r="G22" i="4"/>
  <c r="G23" i="4"/>
  <c r="G24" i="4"/>
  <c r="G25" i="4"/>
  <c r="G26" i="4"/>
  <c r="G27" i="4"/>
  <c r="G28" i="4"/>
  <c r="G29" i="4"/>
  <c r="G30" i="4"/>
  <c r="G31" i="4"/>
  <c r="O13" i="12"/>
  <c r="O13" i="11"/>
  <c r="O13" i="10"/>
  <c r="O13" i="9"/>
  <c r="O13" i="8"/>
  <c r="O13" i="7"/>
  <c r="O13" i="6"/>
  <c r="O13" i="5"/>
  <c r="O13" i="4"/>
  <c r="O13" i="1"/>
  <c r="O13" i="2"/>
  <c r="O13" i="3"/>
  <c r="I3" i="12"/>
  <c r="I4" i="12"/>
  <c r="I5" i="12"/>
  <c r="I6" i="12"/>
  <c r="I7" i="12"/>
  <c r="I8" i="12"/>
  <c r="I9" i="12"/>
  <c r="I10" i="12"/>
  <c r="I11" i="12"/>
  <c r="I12" i="12"/>
  <c r="I13" i="12"/>
  <c r="I14" i="12"/>
  <c r="I15" i="12"/>
  <c r="I16" i="12"/>
  <c r="I17" i="12"/>
  <c r="I18" i="12"/>
  <c r="I19" i="12"/>
  <c r="I20" i="12"/>
  <c r="I21" i="12"/>
  <c r="I22" i="12"/>
  <c r="I23" i="12"/>
  <c r="I24" i="12"/>
  <c r="I26" i="12"/>
  <c r="I27" i="12"/>
  <c r="I28" i="12"/>
  <c r="I29" i="12"/>
  <c r="I30" i="12"/>
  <c r="I31" i="12"/>
  <c r="I2" i="12"/>
  <c r="I3" i="11"/>
  <c r="I4" i="11"/>
  <c r="I5" i="11"/>
  <c r="I6" i="11"/>
  <c r="I7" i="11"/>
  <c r="I8" i="11"/>
  <c r="I9" i="11"/>
  <c r="I10" i="11"/>
  <c r="I11" i="11"/>
  <c r="I12" i="11"/>
  <c r="I13" i="11"/>
  <c r="I14" i="11"/>
  <c r="I15" i="11"/>
  <c r="I16" i="11"/>
  <c r="I18" i="11"/>
  <c r="I19" i="11"/>
  <c r="I20" i="11"/>
  <c r="I21" i="11"/>
  <c r="I22" i="11"/>
  <c r="I23" i="11"/>
  <c r="I24" i="11"/>
  <c r="I25" i="11"/>
  <c r="I26" i="11"/>
  <c r="I28" i="11"/>
  <c r="I29" i="11"/>
  <c r="I30" i="11"/>
  <c r="I31" i="11"/>
  <c r="I2" i="11"/>
  <c r="I3" i="10"/>
  <c r="I4" i="10"/>
  <c r="I5" i="10"/>
  <c r="I6" i="10"/>
  <c r="I7" i="10"/>
  <c r="I8" i="10"/>
  <c r="I9" i="10"/>
  <c r="I10" i="10"/>
  <c r="I11" i="10"/>
  <c r="I12" i="10"/>
  <c r="I13" i="10"/>
  <c r="I14" i="10"/>
  <c r="I15" i="10"/>
  <c r="I16" i="10"/>
  <c r="I17" i="10"/>
  <c r="I18" i="10"/>
  <c r="I19" i="10"/>
  <c r="I20" i="10"/>
  <c r="I21" i="10"/>
  <c r="I22" i="10"/>
  <c r="I23" i="10"/>
  <c r="I24" i="10"/>
  <c r="I25" i="10"/>
  <c r="I26" i="10"/>
  <c r="I27" i="10"/>
  <c r="I28" i="10"/>
  <c r="I29" i="10"/>
  <c r="I30" i="10"/>
  <c r="I31" i="10"/>
  <c r="I32" i="10"/>
  <c r="I2" i="10"/>
  <c r="I3" i="9"/>
  <c r="I4" i="9"/>
  <c r="I5" i="9"/>
  <c r="I6" i="9"/>
  <c r="I7" i="9"/>
  <c r="I8" i="9"/>
  <c r="I9" i="9"/>
  <c r="I10" i="9"/>
  <c r="I11" i="9"/>
  <c r="I12" i="9"/>
  <c r="I13" i="9"/>
  <c r="I14" i="9"/>
  <c r="I15" i="9"/>
  <c r="I16" i="9"/>
  <c r="I17" i="9"/>
  <c r="I18" i="9"/>
  <c r="I19" i="9"/>
  <c r="I20" i="9"/>
  <c r="I21" i="9"/>
  <c r="I22" i="9"/>
  <c r="I23" i="9"/>
  <c r="I24" i="9"/>
  <c r="I25" i="9"/>
  <c r="I26" i="9"/>
  <c r="I27" i="9"/>
  <c r="I28" i="9"/>
  <c r="I29" i="9"/>
  <c r="I30" i="9"/>
  <c r="I31" i="9"/>
  <c r="I2" i="9"/>
  <c r="I3" i="8"/>
  <c r="I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2" i="8"/>
  <c r="I3" i="7"/>
  <c r="I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2" i="7"/>
  <c r="I3" i="6"/>
  <c r="I4" i="6"/>
  <c r="I5" i="6"/>
  <c r="I6" i="6"/>
  <c r="I7" i="6"/>
  <c r="I8" i="6"/>
  <c r="I9" i="6"/>
  <c r="I10" i="6"/>
  <c r="I11" i="6"/>
  <c r="I12" i="6"/>
  <c r="I13" i="6"/>
  <c r="I14" i="6"/>
  <c r="I15" i="6"/>
  <c r="I16" i="6"/>
  <c r="I17" i="6"/>
  <c r="I18" i="6"/>
  <c r="I19" i="6"/>
  <c r="I20" i="6"/>
  <c r="I21" i="6"/>
  <c r="I22" i="6"/>
  <c r="I23" i="6"/>
  <c r="I24" i="6"/>
  <c r="I25" i="6"/>
  <c r="I26" i="6"/>
  <c r="I27" i="6"/>
  <c r="I28" i="6"/>
  <c r="I29" i="6"/>
  <c r="I30" i="6"/>
  <c r="I31" i="6"/>
  <c r="I2" i="6"/>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2" i="5"/>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2" i="4"/>
  <c r="I6" i="1"/>
  <c r="I7" i="1"/>
  <c r="I8" i="1"/>
  <c r="I9" i="1"/>
  <c r="I10" i="1"/>
  <c r="I11" i="1"/>
  <c r="I12" i="1"/>
  <c r="I13" i="1"/>
  <c r="I14" i="1"/>
  <c r="I15" i="1"/>
  <c r="I16" i="1"/>
  <c r="I17" i="1"/>
  <c r="I18" i="1"/>
  <c r="I19" i="1"/>
  <c r="I20" i="1"/>
  <c r="I21" i="1"/>
  <c r="I22" i="1"/>
  <c r="I23" i="1"/>
  <c r="I24" i="1"/>
  <c r="I25" i="1"/>
  <c r="I26" i="1"/>
  <c r="I27" i="1"/>
  <c r="I28" i="1"/>
  <c r="I29" i="1"/>
  <c r="I30" i="1"/>
  <c r="I31" i="1"/>
  <c r="I32" i="1"/>
  <c r="I7" i="2"/>
  <c r="I8" i="2"/>
  <c r="I9" i="2"/>
  <c r="I10" i="2"/>
  <c r="I11" i="2"/>
  <c r="I12" i="2"/>
  <c r="I13" i="2"/>
  <c r="I14" i="2"/>
  <c r="I15" i="2"/>
  <c r="I16" i="2"/>
  <c r="I17" i="2"/>
  <c r="I18" i="2"/>
  <c r="I19" i="2"/>
  <c r="I20" i="2"/>
  <c r="I21" i="2"/>
  <c r="I22" i="2"/>
  <c r="I23" i="2"/>
  <c r="I24" i="2"/>
  <c r="I25" i="2"/>
  <c r="I26" i="2"/>
  <c r="I27" i="2"/>
  <c r="I28" i="2"/>
  <c r="I29" i="2"/>
  <c r="L3" i="1" l="1"/>
  <c r="K2" i="1"/>
  <c r="K3" i="2"/>
  <c r="J10" i="13"/>
  <c r="L25" i="11"/>
  <c r="K6" i="13"/>
  <c r="J8" i="13"/>
  <c r="L5" i="3"/>
  <c r="K6" i="3"/>
  <c r="J13" i="13"/>
  <c r="K5" i="13"/>
  <c r="K10" i="13"/>
  <c r="K11" i="13"/>
  <c r="K13" i="13"/>
  <c r="K3" i="13"/>
  <c r="K4" i="13"/>
  <c r="K7" i="13"/>
  <c r="K8" i="13"/>
  <c r="K9" i="13"/>
  <c r="J5" i="13"/>
  <c r="J4" i="13"/>
  <c r="J3" i="13"/>
  <c r="J11" i="13"/>
  <c r="J6" i="13"/>
  <c r="J7" i="13"/>
  <c r="J9" i="13"/>
  <c r="G2" i="3"/>
  <c r="N1" i="12"/>
  <c r="N1" i="11"/>
  <c r="N1" i="10"/>
  <c r="N1" i="9"/>
  <c r="N1" i="8"/>
  <c r="N1" i="7"/>
  <c r="N1" i="6"/>
  <c r="N1" i="5"/>
  <c r="N1" i="4"/>
  <c r="N1" i="1"/>
  <c r="N1" i="2"/>
  <c r="N1" i="3"/>
  <c r="B37" i="13" l="1"/>
  <c r="N3" i="12"/>
  <c r="N3" i="11"/>
  <c r="N3" i="10"/>
  <c r="N3" i="9"/>
  <c r="N3" i="8"/>
  <c r="N3" i="7"/>
  <c r="N3" i="6"/>
  <c r="N3" i="5"/>
  <c r="N3" i="4"/>
  <c r="N3" i="1"/>
  <c r="N3" i="2"/>
  <c r="N3" i="3"/>
  <c r="C36" i="13" l="1"/>
  <c r="C33" i="13"/>
  <c r="O25" i="3" s="1"/>
  <c r="C34" i="13"/>
  <c r="O26" i="3" s="1"/>
  <c r="C35" i="13"/>
  <c r="O27" i="3" s="1"/>
  <c r="C32" i="13"/>
  <c r="O24" i="3" s="1"/>
  <c r="C30" i="13"/>
  <c r="O22" i="3" s="1"/>
  <c r="C31" i="13"/>
  <c r="O23" i="3" s="1"/>
  <c r="O17" i="7"/>
  <c r="H8" i="13" s="1"/>
  <c r="O17" i="9"/>
  <c r="H10" i="13" s="1"/>
  <c r="O17" i="8"/>
  <c r="H9" i="13" s="1"/>
  <c r="O17" i="6"/>
  <c r="H7" i="13" s="1"/>
  <c r="O17" i="5"/>
  <c r="H6" i="13" s="1"/>
  <c r="O17" i="4"/>
  <c r="H5" i="13" s="1"/>
  <c r="O17" i="1"/>
  <c r="H4" i="13" s="1"/>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2" i="12"/>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2" i="11"/>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2" i="10"/>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2" i="9"/>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2" i="8"/>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2" i="7"/>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2" i="6"/>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2" i="5"/>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2" i="4"/>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2" i="1"/>
  <c r="B3" i="2"/>
  <c r="B4" i="2"/>
  <c r="B5" i="2"/>
  <c r="B6" i="2"/>
  <c r="B7" i="2"/>
  <c r="B8" i="2"/>
  <c r="B9" i="2"/>
  <c r="B10" i="2"/>
  <c r="B11" i="2"/>
  <c r="B12" i="2"/>
  <c r="B13" i="2"/>
  <c r="B14" i="2"/>
  <c r="B15" i="2"/>
  <c r="B16" i="2"/>
  <c r="B17" i="2"/>
  <c r="B18" i="2"/>
  <c r="B19" i="2"/>
  <c r="B20" i="2"/>
  <c r="B21" i="2"/>
  <c r="B22" i="2"/>
  <c r="B23" i="2"/>
  <c r="B24" i="2"/>
  <c r="B25" i="2"/>
  <c r="B26" i="2"/>
  <c r="B27" i="2"/>
  <c r="B28" i="2"/>
  <c r="B29" i="2"/>
  <c r="B2" i="2"/>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H26" i="3"/>
  <c r="H21" i="3"/>
  <c r="H28" i="3"/>
  <c r="H8" i="3"/>
  <c r="H25" i="3"/>
  <c r="H30" i="3"/>
  <c r="H23" i="3"/>
  <c r="H29" i="3"/>
  <c r="H24" i="3"/>
  <c r="H16" i="3"/>
  <c r="H3" i="3"/>
  <c r="H17" i="3"/>
  <c r="H31" i="3"/>
  <c r="H5" i="3"/>
  <c r="H4" i="3"/>
  <c r="H32" i="3"/>
  <c r="H12" i="3"/>
  <c r="H19" i="3"/>
  <c r="H2" i="3"/>
  <c r="H9" i="3"/>
  <c r="H15" i="3"/>
  <c r="H11" i="3"/>
  <c r="H22" i="3"/>
  <c r="H14" i="3"/>
  <c r="H7" i="3"/>
  <c r="H10" i="3"/>
  <c r="H18" i="3"/>
  <c r="G19" i="3" l="1"/>
  <c r="G17" i="3"/>
  <c r="I17" i="3" s="1"/>
  <c r="G22" i="3"/>
  <c r="I22" i="3" s="1"/>
  <c r="G24" i="3"/>
  <c r="G31" i="3"/>
  <c r="I31" i="3" s="1"/>
  <c r="G23" i="3"/>
  <c r="G26" i="3"/>
  <c r="G32" i="3"/>
  <c r="I30" i="3"/>
  <c r="I16" i="3"/>
  <c r="I9" i="3"/>
  <c r="I2" i="3"/>
  <c r="G12" i="3"/>
  <c r="I5" i="3"/>
  <c r="I15" i="3"/>
  <c r="I8" i="3"/>
  <c r="I11" i="3"/>
  <c r="I4" i="3"/>
  <c r="I7" i="3"/>
  <c r="G14" i="3"/>
  <c r="I3" i="3"/>
  <c r="I10" i="3"/>
  <c r="I21" i="3"/>
  <c r="I26" i="3"/>
  <c r="I28" i="3"/>
  <c r="I29" i="3"/>
  <c r="I23" i="3"/>
  <c r="O28" i="6"/>
  <c r="O28" i="3"/>
  <c r="O28" i="10"/>
  <c r="O28" i="1"/>
  <c r="O28" i="7"/>
  <c r="O28" i="8"/>
  <c r="O28" i="11"/>
  <c r="O28" i="9"/>
  <c r="O28" i="4"/>
  <c r="O28" i="5"/>
  <c r="O28" i="2"/>
  <c r="O28" i="12"/>
  <c r="O22" i="11"/>
  <c r="O22" i="7"/>
  <c r="O22" i="1"/>
  <c r="O22" i="12"/>
  <c r="O22" i="8"/>
  <c r="O22" i="4"/>
  <c r="O22" i="9"/>
  <c r="O22" i="5"/>
  <c r="O22" i="10"/>
  <c r="O22" i="6"/>
  <c r="O22" i="2"/>
  <c r="O26" i="11"/>
  <c r="O26" i="7"/>
  <c r="O26" i="1"/>
  <c r="O26" i="12"/>
  <c r="O26" i="8"/>
  <c r="O26" i="4"/>
  <c r="O26" i="9"/>
  <c r="O26" i="5"/>
  <c r="O26" i="10"/>
  <c r="O26" i="6"/>
  <c r="O26" i="2"/>
  <c r="O25" i="10"/>
  <c r="O25" i="6"/>
  <c r="O25" i="11"/>
  <c r="O25" i="7"/>
  <c r="O25" i="1"/>
  <c r="O25" i="12"/>
  <c r="O25" i="8"/>
  <c r="O25" i="4"/>
  <c r="O25" i="9"/>
  <c r="O25" i="5"/>
  <c r="O25" i="2"/>
  <c r="O24" i="9"/>
  <c r="O24" i="5"/>
  <c r="O24" i="10"/>
  <c r="O24" i="6"/>
  <c r="O24" i="11"/>
  <c r="O24" i="7"/>
  <c r="O24" i="1"/>
  <c r="O24" i="12"/>
  <c r="O24" i="8"/>
  <c r="O24" i="4"/>
  <c r="O24" i="2"/>
  <c r="O23" i="12"/>
  <c r="O23" i="8"/>
  <c r="O23" i="4"/>
  <c r="O23" i="9"/>
  <c r="O23" i="5"/>
  <c r="O23" i="10"/>
  <c r="O23" i="6"/>
  <c r="O23" i="11"/>
  <c r="O23" i="7"/>
  <c r="O23" i="1"/>
  <c r="O23" i="2"/>
  <c r="O27" i="12"/>
  <c r="O27" i="8"/>
  <c r="O27" i="4"/>
  <c r="O27" i="9"/>
  <c r="O27" i="5"/>
  <c r="O27" i="10"/>
  <c r="O27" i="6"/>
  <c r="O27" i="11"/>
  <c r="O27" i="7"/>
  <c r="O27" i="1"/>
  <c r="O27" i="2"/>
  <c r="G13" i="13"/>
  <c r="G5" i="13"/>
  <c r="G6" i="13"/>
  <c r="G7" i="13"/>
  <c r="O9" i="12"/>
  <c r="F13" i="13" s="1"/>
  <c r="G12" i="13"/>
  <c r="O9" i="11"/>
  <c r="F12" i="13" s="1"/>
  <c r="G11" i="13"/>
  <c r="O9" i="10"/>
  <c r="F11" i="13" s="1"/>
  <c r="G10" i="13"/>
  <c r="O9" i="9"/>
  <c r="F10" i="13" s="1"/>
  <c r="G9" i="13"/>
  <c r="O9" i="8"/>
  <c r="F9" i="13" s="1"/>
  <c r="G8" i="13"/>
  <c r="O9" i="7"/>
  <c r="F8" i="13" s="1"/>
  <c r="O9" i="6"/>
  <c r="F7" i="13" s="1"/>
  <c r="O9" i="5"/>
  <c r="F6" i="13" s="1"/>
  <c r="O9" i="4"/>
  <c r="F5" i="13" s="1"/>
  <c r="G3" i="13"/>
  <c r="O9" i="2"/>
  <c r="F3" i="13" s="1"/>
  <c r="G2" i="13"/>
  <c r="O9" i="3"/>
  <c r="F2" i="13" s="1"/>
  <c r="O9" i="1"/>
  <c r="F4" i="13" s="1"/>
  <c r="G4" i="13"/>
  <c r="K26" i="3" l="1"/>
  <c r="L26" i="3"/>
  <c r="I19" i="3"/>
  <c r="L19" i="3"/>
  <c r="K19" i="3"/>
  <c r="I14" i="3"/>
  <c r="L14" i="3"/>
  <c r="K14" i="3"/>
  <c r="K12" i="3"/>
  <c r="L12" i="3"/>
  <c r="G27" i="3"/>
  <c r="I12" i="3"/>
  <c r="G13" i="3"/>
  <c r="O17" i="10"/>
  <c r="H11" i="13" s="1"/>
  <c r="O11" i="3"/>
  <c r="O11" i="2"/>
  <c r="O15" i="3"/>
  <c r="O15" i="2"/>
  <c r="O15" i="11"/>
  <c r="O15" i="7"/>
  <c r="O15" i="1"/>
  <c r="O15" i="9"/>
  <c r="O15" i="8"/>
  <c r="O15" i="10"/>
  <c r="O15" i="6"/>
  <c r="O15" i="5"/>
  <c r="O15" i="4"/>
  <c r="O11" i="10"/>
  <c r="O11" i="6"/>
  <c r="O11" i="8"/>
  <c r="O11" i="11"/>
  <c r="O11" i="1"/>
  <c r="O11" i="9"/>
  <c r="O11" i="5"/>
  <c r="O11" i="4"/>
  <c r="O11" i="7"/>
  <c r="O11" i="12"/>
  <c r="O15" i="12"/>
  <c r="O29" i="12"/>
  <c r="B27" i="13" s="1"/>
  <c r="O29" i="9"/>
  <c r="B24" i="13" s="1"/>
  <c r="O29" i="6"/>
  <c r="B21" i="13" s="1"/>
  <c r="O29" i="4"/>
  <c r="B19" i="13" s="1"/>
  <c r="O29" i="7"/>
  <c r="B22" i="13" s="1"/>
  <c r="O29" i="3"/>
  <c r="O29" i="5"/>
  <c r="B20" i="13" s="1"/>
  <c r="O29" i="2"/>
  <c r="B17" i="13" s="1"/>
  <c r="O29" i="1"/>
  <c r="B18" i="13" s="1"/>
  <c r="O29" i="10"/>
  <c r="B25" i="13" s="1"/>
  <c r="O29" i="8"/>
  <c r="B23" i="13" s="1"/>
  <c r="O29" i="11"/>
  <c r="B26" i="13" s="1"/>
  <c r="G15" i="13"/>
  <c r="G18" i="13" s="1"/>
  <c r="F15" i="13"/>
  <c r="I27" i="3" l="1"/>
  <c r="L27" i="3"/>
  <c r="K27" i="3"/>
  <c r="K2" i="13"/>
  <c r="K13" i="3"/>
  <c r="J2" i="13" s="1"/>
  <c r="L13" i="3"/>
  <c r="G25" i="12"/>
  <c r="I25" i="12" s="1"/>
  <c r="G13" i="2"/>
  <c r="O17" i="2" s="1"/>
  <c r="H3" i="13" s="1"/>
  <c r="I20" i="3"/>
  <c r="I24" i="3"/>
  <c r="O5" i="8"/>
  <c r="E9" i="13" s="1"/>
  <c r="O5" i="7"/>
  <c r="E8" i="13" s="1"/>
  <c r="O5" i="6"/>
  <c r="E7" i="13" s="1"/>
  <c r="O5" i="5"/>
  <c r="E6" i="13" s="1"/>
  <c r="O5" i="9"/>
  <c r="E10" i="13" s="1"/>
  <c r="O5" i="10"/>
  <c r="E11" i="13" s="1"/>
  <c r="O5" i="4"/>
  <c r="E5" i="13" s="1"/>
  <c r="H5" i="1"/>
  <c r="H19" i="9"/>
  <c r="H15" i="5"/>
  <c r="H20" i="4"/>
  <c r="H18" i="5"/>
  <c r="H21" i="7"/>
  <c r="H6" i="1"/>
  <c r="H11" i="10"/>
  <c r="H4" i="4"/>
  <c r="H3" i="2"/>
  <c r="H31" i="5"/>
  <c r="H31" i="10"/>
  <c r="H32" i="7"/>
  <c r="H25" i="9"/>
  <c r="H16" i="5"/>
  <c r="H16" i="11"/>
  <c r="H13" i="2"/>
  <c r="H27" i="12"/>
  <c r="H17" i="11"/>
  <c r="H23" i="5"/>
  <c r="H5" i="7"/>
  <c r="H12" i="9"/>
  <c r="H15" i="11"/>
  <c r="H6" i="11"/>
  <c r="H8" i="6"/>
  <c r="H6" i="9"/>
  <c r="H16" i="4"/>
  <c r="H12" i="5"/>
  <c r="H4" i="2"/>
  <c r="H8" i="12"/>
  <c r="H30" i="10"/>
  <c r="H4" i="6"/>
  <c r="H14" i="8"/>
  <c r="H22" i="5"/>
  <c r="H7" i="7"/>
  <c r="H10" i="4"/>
  <c r="H15" i="7"/>
  <c r="H30" i="12"/>
  <c r="H27" i="7"/>
  <c r="H31" i="12"/>
  <c r="H5" i="4"/>
  <c r="H26" i="4"/>
  <c r="H22" i="1"/>
  <c r="H24" i="6"/>
  <c r="H13" i="10"/>
  <c r="H23" i="10"/>
  <c r="H27" i="4"/>
  <c r="H9" i="1"/>
  <c r="H30" i="6"/>
  <c r="H16" i="12"/>
  <c r="H13" i="6"/>
  <c r="H19" i="7"/>
  <c r="H24" i="10"/>
  <c r="H18" i="9"/>
  <c r="H14" i="5"/>
  <c r="H2" i="7"/>
  <c r="H9" i="10"/>
  <c r="H21" i="6"/>
  <c r="H24" i="8"/>
  <c r="H16" i="9"/>
  <c r="H13" i="4"/>
  <c r="H3" i="5"/>
  <c r="H26" i="11"/>
  <c r="H21" i="8"/>
  <c r="H28" i="2"/>
  <c r="H31" i="6"/>
  <c r="H23" i="12"/>
  <c r="H30" i="1"/>
  <c r="H29" i="11"/>
  <c r="H7" i="12"/>
  <c r="H3" i="1"/>
  <c r="H17" i="7"/>
  <c r="H26" i="10"/>
  <c r="H8" i="2"/>
  <c r="H2" i="8"/>
  <c r="H8" i="5"/>
  <c r="H17" i="8"/>
  <c r="H7" i="9"/>
  <c r="H32" i="5"/>
  <c r="H31" i="11"/>
  <c r="H13" i="11"/>
  <c r="H13" i="8"/>
  <c r="H4" i="5"/>
  <c r="H7" i="5"/>
  <c r="H29" i="6"/>
  <c r="H32" i="8"/>
  <c r="H28" i="6"/>
  <c r="H10" i="12"/>
  <c r="H18" i="2"/>
  <c r="H31" i="4"/>
  <c r="H19" i="2"/>
  <c r="H11" i="8"/>
  <c r="H10" i="1"/>
  <c r="H3" i="11"/>
  <c r="H14" i="2"/>
  <c r="H14" i="12"/>
  <c r="H17" i="12"/>
  <c r="H25" i="11"/>
  <c r="H25" i="4"/>
  <c r="H6" i="10"/>
  <c r="H6" i="2"/>
  <c r="H13" i="7"/>
  <c r="H23" i="6"/>
  <c r="H27" i="6"/>
  <c r="H20" i="3"/>
  <c r="H2" i="10"/>
  <c r="H19" i="5"/>
  <c r="H9" i="11"/>
  <c r="H25" i="2"/>
  <c r="H2" i="12"/>
  <c r="H2" i="11"/>
  <c r="H21" i="2"/>
  <c r="H12" i="6"/>
  <c r="H17" i="6"/>
  <c r="H6" i="8"/>
  <c r="H25" i="8"/>
  <c r="H20" i="10"/>
  <c r="H10" i="2"/>
  <c r="H22" i="10"/>
  <c r="H22" i="11"/>
  <c r="H32" i="10"/>
  <c r="H24" i="9"/>
  <c r="H29" i="9"/>
  <c r="H28" i="11"/>
  <c r="H14" i="4"/>
  <c r="H27" i="3"/>
  <c r="H11" i="11"/>
  <c r="H19" i="8"/>
  <c r="H9" i="2"/>
  <c r="H31" i="1"/>
  <c r="H4" i="8"/>
  <c r="H23" i="1"/>
  <c r="H7" i="2"/>
  <c r="H26" i="2"/>
  <c r="H15" i="2"/>
  <c r="H7" i="4"/>
  <c r="H19" i="4"/>
  <c r="H30" i="9"/>
  <c r="H26" i="6"/>
  <c r="H30" i="8"/>
  <c r="H24" i="5"/>
  <c r="H16" i="2"/>
  <c r="H28" i="12"/>
  <c r="H9" i="12"/>
  <c r="H8" i="10"/>
  <c r="H10" i="7"/>
  <c r="H24" i="7"/>
  <c r="H15" i="8"/>
  <c r="H25" i="5"/>
  <c r="H17" i="5"/>
  <c r="H27" i="10"/>
  <c r="H27" i="8"/>
  <c r="H24" i="11"/>
  <c r="H27" i="1"/>
  <c r="H9" i="7"/>
  <c r="H10" i="10"/>
  <c r="H5" i="5"/>
  <c r="H12" i="4"/>
  <c r="H20" i="1"/>
  <c r="H29" i="10"/>
  <c r="H24" i="2"/>
  <c r="H25" i="1"/>
  <c r="H13" i="5"/>
  <c r="H29" i="1"/>
  <c r="H7" i="6"/>
  <c r="H16" i="1"/>
  <c r="H25" i="12"/>
  <c r="H30" i="5"/>
  <c r="H31" i="7"/>
  <c r="H19" i="10"/>
  <c r="H15" i="4"/>
  <c r="H4" i="12"/>
  <c r="H30" i="4"/>
  <c r="H3" i="10"/>
  <c r="H28" i="7"/>
  <c r="H17" i="9"/>
  <c r="H26" i="9"/>
  <c r="H15" i="9"/>
  <c r="H28" i="8"/>
  <c r="H12" i="8"/>
  <c r="H25" i="6"/>
  <c r="H15" i="12"/>
  <c r="H28" i="10"/>
  <c r="H27" i="5"/>
  <c r="H2" i="2"/>
  <c r="H8" i="9"/>
  <c r="H13" i="3"/>
  <c r="H4" i="7"/>
  <c r="H21" i="9"/>
  <c r="H11" i="5"/>
  <c r="H8" i="7"/>
  <c r="H22" i="12"/>
  <c r="H2" i="6"/>
  <c r="H18" i="6"/>
  <c r="H29" i="4"/>
  <c r="H14" i="11"/>
  <c r="H11" i="4"/>
  <c r="H22" i="2"/>
  <c r="H27" i="9"/>
  <c r="H13" i="1"/>
  <c r="H24" i="1"/>
  <c r="H5" i="8"/>
  <c r="H18" i="4"/>
  <c r="H26" i="8"/>
  <c r="H29" i="2"/>
  <c r="H4" i="10"/>
  <c r="H15" i="1"/>
  <c r="H5" i="2"/>
  <c r="H26" i="1"/>
  <c r="H16" i="10"/>
  <c r="H26" i="12"/>
  <c r="H6" i="6"/>
  <c r="H30" i="7"/>
  <c r="H15" i="10"/>
  <c r="H23" i="9"/>
  <c r="H3" i="8"/>
  <c r="H7" i="8"/>
  <c r="H18" i="11"/>
  <c r="H6" i="7"/>
  <c r="H3" i="4"/>
  <c r="H22" i="4"/>
  <c r="H14" i="6"/>
  <c r="H6" i="3"/>
  <c r="H9" i="6"/>
  <c r="H12" i="11"/>
  <c r="H8" i="4"/>
  <c r="H5" i="9"/>
  <c r="H12" i="1"/>
  <c r="H21" i="10"/>
  <c r="H18" i="8"/>
  <c r="H29" i="12"/>
  <c r="H9" i="4"/>
  <c r="H11" i="2"/>
  <c r="H29" i="7"/>
  <c r="H24" i="12"/>
  <c r="H16" i="7"/>
  <c r="H4" i="9"/>
  <c r="H23" i="11"/>
  <c r="H24" i="4"/>
  <c r="H9" i="8"/>
  <c r="H19" i="12"/>
  <c r="H12" i="12"/>
  <c r="H20" i="2"/>
  <c r="H14" i="1"/>
  <c r="H31" i="9"/>
  <c r="H2" i="1"/>
  <c r="H22" i="9"/>
  <c r="H8" i="1"/>
  <c r="H29" i="8"/>
  <c r="H14" i="7"/>
  <c r="H11" i="1"/>
  <c r="H22" i="8"/>
  <c r="H4" i="1"/>
  <c r="H23" i="2"/>
  <c r="H20" i="9"/>
  <c r="H20" i="12"/>
  <c r="H11" i="7"/>
  <c r="H10" i="11"/>
  <c r="H20" i="8"/>
  <c r="H28" i="4"/>
  <c r="H7" i="1"/>
  <c r="H15" i="6"/>
  <c r="H11" i="12"/>
  <c r="H27" i="11"/>
  <c r="H20" i="5"/>
  <c r="H2" i="9"/>
  <c r="H23" i="7"/>
  <c r="H32" i="1"/>
  <c r="H5" i="10"/>
  <c r="H21" i="4"/>
  <c r="H19" i="1"/>
  <c r="H3" i="12"/>
  <c r="H3" i="7"/>
  <c r="H17" i="4"/>
  <c r="H5" i="11"/>
  <c r="H7" i="10"/>
  <c r="H21" i="1"/>
  <c r="H28" i="1"/>
  <c r="H6" i="4"/>
  <c r="H18" i="7"/>
  <c r="H17" i="1"/>
  <c r="H12" i="7"/>
  <c r="H3" i="9"/>
  <c r="H6" i="12"/>
  <c r="H13" i="9"/>
  <c r="H5" i="12"/>
  <c r="H23" i="4"/>
  <c r="H25" i="10"/>
  <c r="H26" i="5"/>
  <c r="H21" i="5"/>
  <c r="H10" i="8"/>
  <c r="H20" i="11"/>
  <c r="H21" i="12"/>
  <c r="H31" i="8"/>
  <c r="H25" i="7"/>
  <c r="H21" i="11"/>
  <c r="H9" i="5"/>
  <c r="H14" i="10"/>
  <c r="H4" i="11"/>
  <c r="H11" i="6"/>
  <c r="H7" i="11"/>
  <c r="H2" i="4"/>
  <c r="H23" i="8"/>
  <c r="H10" i="9"/>
  <c r="H20" i="7"/>
  <c r="H20" i="6"/>
  <c r="H26" i="7"/>
  <c r="H16" i="6"/>
  <c r="H19" i="11"/>
  <c r="H22" i="7"/>
  <c r="H16" i="8"/>
  <c r="H9" i="9"/>
  <c r="H3" i="6"/>
  <c r="H29" i="5"/>
  <c r="H28" i="5"/>
  <c r="H28" i="9"/>
  <c r="H10" i="6"/>
  <c r="H6" i="5"/>
  <c r="H12" i="2"/>
  <c r="H13" i="12"/>
  <c r="H18" i="10"/>
  <c r="H32" i="12"/>
  <c r="H14" i="9"/>
  <c r="H12" i="10"/>
  <c r="H18" i="1"/>
  <c r="H27" i="2"/>
  <c r="H19" i="6"/>
  <c r="H17" i="2"/>
  <c r="H30" i="11"/>
  <c r="H17" i="10"/>
  <c r="H11" i="9"/>
  <c r="H10" i="5"/>
  <c r="H8" i="8"/>
  <c r="H2" i="5"/>
  <c r="H22" i="6"/>
  <c r="H18" i="12"/>
  <c r="H5" i="6"/>
  <c r="H8" i="11"/>
  <c r="G31" i="12" l="1"/>
  <c r="G32" i="12"/>
  <c r="I32" i="12" s="1"/>
  <c r="O5" i="12" s="1"/>
  <c r="E13" i="13" s="1"/>
  <c r="G17" i="11"/>
  <c r="G27" i="11"/>
  <c r="I27" i="11" s="1"/>
  <c r="G22" i="11"/>
  <c r="G23" i="11"/>
  <c r="G26" i="11"/>
  <c r="I13" i="3"/>
  <c r="I3" i="1"/>
  <c r="I4" i="1"/>
  <c r="I5" i="1"/>
  <c r="I2" i="1"/>
  <c r="I6" i="2"/>
  <c r="I5" i="2"/>
  <c r="I4" i="2"/>
  <c r="I3" i="2"/>
  <c r="I2" i="2"/>
  <c r="O19" i="4"/>
  <c r="O19" i="2"/>
  <c r="O19" i="8"/>
  <c r="O19" i="5"/>
  <c r="O19" i="7"/>
  <c r="O19" i="9"/>
  <c r="O19" i="1"/>
  <c r="O19" i="6"/>
  <c r="O19" i="11"/>
  <c r="O19" i="12"/>
  <c r="O19" i="3"/>
  <c r="I6" i="3"/>
  <c r="O19" i="10"/>
  <c r="I32" i="3"/>
  <c r="I25" i="3"/>
  <c r="O17" i="12" l="1"/>
  <c r="H13" i="13" s="1"/>
  <c r="I17" i="11"/>
  <c r="O5" i="11" s="1"/>
  <c r="E12" i="13" s="1"/>
  <c r="L17" i="11"/>
  <c r="K17" i="11"/>
  <c r="O17" i="11"/>
  <c r="H12" i="13" s="1"/>
  <c r="L23" i="11"/>
  <c r="K23" i="11"/>
  <c r="O5" i="1"/>
  <c r="E4" i="13" s="1"/>
  <c r="O5" i="2"/>
  <c r="E3" i="13" s="1"/>
  <c r="I18" i="3"/>
  <c r="O5" i="3" s="1"/>
  <c r="E2" i="13" s="1"/>
  <c r="O17" i="3"/>
  <c r="H2" i="13" s="1"/>
  <c r="J12" i="13" l="1"/>
  <c r="K12" i="13"/>
  <c r="K15" i="13" s="1"/>
  <c r="H15" i="13"/>
  <c r="O7" i="3"/>
  <c r="O7" i="2"/>
  <c r="O7" i="10"/>
  <c r="O7" i="9"/>
  <c r="O7" i="8"/>
  <c r="O7" i="7"/>
  <c r="O7" i="6"/>
  <c r="O7" i="4"/>
  <c r="O7" i="5"/>
  <c r="O7" i="1"/>
  <c r="E15" i="13"/>
  <c r="J15" i="13" l="1"/>
  <c r="E17" i="13" s="1"/>
  <c r="O7" i="12"/>
  <c r="O7" i="11"/>
</calcChain>
</file>

<file path=xl/sharedStrings.xml><?xml version="1.0" encoding="utf-8"?>
<sst xmlns="http://schemas.openxmlformats.org/spreadsheetml/2006/main" count="488" uniqueCount="78">
  <si>
    <t>Datum</t>
  </si>
  <si>
    <t>Tag</t>
  </si>
  <si>
    <t xml:space="preserve">Kommen </t>
  </si>
  <si>
    <t>Gehen</t>
  </si>
  <si>
    <t>Pause</t>
  </si>
  <si>
    <t>Arbeitszeit</t>
  </si>
  <si>
    <t>Soll</t>
  </si>
  <si>
    <t>Überstunden</t>
  </si>
  <si>
    <t>Überstunden Monat:</t>
  </si>
  <si>
    <t>Januar</t>
  </si>
  <si>
    <t>Februar</t>
  </si>
  <si>
    <t>März</t>
  </si>
  <si>
    <t>April</t>
  </si>
  <si>
    <t>Mai</t>
  </si>
  <si>
    <t>Juni</t>
  </si>
  <si>
    <t>Juli</t>
  </si>
  <si>
    <t>August</t>
  </si>
  <si>
    <t>September</t>
  </si>
  <si>
    <t>Oktober</t>
  </si>
  <si>
    <t>November</t>
  </si>
  <si>
    <t>Dezember</t>
  </si>
  <si>
    <t>Kranktage</t>
  </si>
  <si>
    <t>Urlaub</t>
  </si>
  <si>
    <t>Gesamt</t>
  </si>
  <si>
    <t xml:space="preserve">Überstunden </t>
  </si>
  <si>
    <t>Kranktage Monat:</t>
  </si>
  <si>
    <t>Urlaubstage Monat:</t>
  </si>
  <si>
    <t>Wöchentliche Arbeitszeit:</t>
  </si>
  <si>
    <t>Überstunden aus Vorjahr:</t>
  </si>
  <si>
    <t>Resturlaub aus Vorjahr:</t>
  </si>
  <si>
    <t>Quelle</t>
  </si>
  <si>
    <t>Zeilenabstand.net - Kultur &amp; Digitales</t>
  </si>
  <si>
    <t>www.zeilenabstand.net</t>
  </si>
  <si>
    <t>info@zeilenabstand.net</t>
  </si>
  <si>
    <t>Dr. Damian Kaufmann</t>
  </si>
  <si>
    <t>Bemerkungen</t>
  </si>
  <si>
    <t>Krank/Urlaub/Feiertag</t>
  </si>
  <si>
    <t>Start der Berechnung:</t>
  </si>
  <si>
    <t>Überstundenkonto</t>
  </si>
  <si>
    <t>Urlaubskonto</t>
  </si>
  <si>
    <t>Name</t>
  </si>
  <si>
    <t>Max Mustermann</t>
  </si>
  <si>
    <t>Regelarbeitstage:</t>
  </si>
  <si>
    <t>Montag</t>
  </si>
  <si>
    <t>Dienstag</t>
  </si>
  <si>
    <t>Mittwoch</t>
  </si>
  <si>
    <t>Donnerstag</t>
  </si>
  <si>
    <t>Freitag</t>
  </si>
  <si>
    <t>Samstag</t>
  </si>
  <si>
    <t>Sonntag</t>
  </si>
  <si>
    <t>Arbeitszeit Monat:</t>
  </si>
  <si>
    <t>Arbeitstage pro Woche:</t>
  </si>
  <si>
    <t>Ende der Berechnung:</t>
  </si>
  <si>
    <t>Download und Lizenz</t>
  </si>
  <si>
    <t>Wochenarbeitszeit</t>
  </si>
  <si>
    <t>Zur Lizenz</t>
  </si>
  <si>
    <t>Kranktage Jahr bisher:</t>
  </si>
  <si>
    <t>Resturlaub am Monatsende:</t>
  </si>
  <si>
    <t>Überstundenkonto:</t>
  </si>
  <si>
    <t>Sollstunden</t>
  </si>
  <si>
    <t>Überstunden ausbezahlt</t>
  </si>
  <si>
    <t>Urlaub halber Tag</t>
  </si>
  <si>
    <t>krank</t>
  </si>
  <si>
    <t>Sonderurlaub</t>
  </si>
  <si>
    <t>Feiertag</t>
  </si>
  <si>
    <t>Überstundenabbau</t>
  </si>
  <si>
    <t>Sollstunden Monat:</t>
  </si>
  <si>
    <t>Zuschläge (Zeit)</t>
  </si>
  <si>
    <t>Zuschläge (Lohn)</t>
  </si>
  <si>
    <t>Anpassung</t>
  </si>
  <si>
    <t>Zeitumrechnung</t>
  </si>
  <si>
    <t>Urlaubsanspruch Jahr:</t>
  </si>
  <si>
    <t>h:m</t>
  </si>
  <si>
    <t>dezimal</t>
  </si>
  <si>
    <t>sind</t>
  </si>
  <si>
    <t>Von Stunden:Minuten in dezimal</t>
  </si>
  <si>
    <t>Von dezimal in Stunden:Minuten</t>
  </si>
  <si>
    <t>Vollversion Jahr 2025 - ver2510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</si>
</sst>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h:mm;@"/>
    <numFmt numFmtId="165" formatCode="_-* #,##0.00\ [$€-407]_-;\-* #,##0.00\ [$€-407]_-;_-* &quot;-&quot;??\ [$€-407]_-;_-@_-"/>
  </numFmts>
  <fonts count="10" x14ac:knownFonts="1">
    <font>
      <sz val="11"/>
      <color theme="1"/>
      <name val="Calibri"/>
      <family val="2"/>
      <scheme val="minor"/>
    </font>
    <font>
      <b/>
      <sz val="11"/>
      <color indexed="8"/>
      <name val="Calibri"/>
      <family val="2"/>
    </font>
    <font>
      <sz val="8"/>
      <color indexed="8"/>
      <name val="Calibri"/>
      <family val="2"/>
    </font>
    <font>
      <b/>
      <sz val="11"/>
      <color theme="1"/>
      <name val="Calibri"/>
      <family val="2"/>
      <scheme val="minor"/>
    </font>
    <font>
      <u/>
      <sz val="11"/>
      <color theme="10"/>
      <name val="Calibri"/>
      <family val="2"/>
      <scheme val="minor"/>
    </font>
    <font>
      <b/>
      <sz val="11"/>
      <name val="Calibri"/>
      <family val="2"/>
    </font>
    <font>
      <b/>
      <sz val="11"/>
      <color theme="0"/>
      <name val="Calibri"/>
      <family val="2"/>
      <scheme val="minor"/>
    </font>
    <font>
      <b/>
      <u/>
      <sz val="16"/>
      <color theme="0"/>
      <name val="Calibri"/>
      <family val="2"/>
      <scheme val="minor"/>
    </font>
    <font>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6"/>
        <bgColor indexed="64"/>
      </patternFill>
    </fill>
    <fill>
      <patternFill patternType="solid">
        <fgColor theme="9"/>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4" tint="0.39997558519241921"/>
        <bgColor indexed="64"/>
      </patternFill>
    </fill>
    <fill>
      <patternFill patternType="solid">
        <fgColor theme="0" tint="-0.249977111117893"/>
        <bgColor indexed="64"/>
      </patternFill>
    </fill>
  </fills>
  <borders count="2">
    <border>
      <left/>
      <right/>
      <top/>
      <bottom/>
      <diagonal/>
    </border>
    <border>
      <left/>
      <right style="thin">
        <color indexed="64"/>
      </right>
      <top/>
      <bottom/>
      <diagonal/>
    </border>
  </borders>
  <cellStyleXfs count="4">
    <xf numFmtId="0" fontId="0" fillId="0" borderId="0"/>
    <xf numFmtId="0" fontId="4" fillId="0" borderId="0" applyNumberForma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46">
    <xf numFmtId="0" fontId="0" fillId="0" borderId="0" xfId="0"/>
    <xf numFmtId="0" fontId="0" fillId="0" borderId="0" xfId="0" applyProtection="1">
      <protection locked="0"/>
    </xf>
    <xf numFmtId="0" fontId="4" fillId="2" borderId="0" xfId="1" applyFill="1" applyProtection="1"/>
    <xf numFmtId="0" fontId="3" fillId="5" borderId="0" xfId="0" applyFont="1" applyFill="1"/>
    <xf numFmtId="0" fontId="0" fillId="2" borderId="0" xfId="0" applyFill="1"/>
    <xf numFmtId="0" fontId="6" fillId="6" borderId="0" xfId="0" applyFont="1" applyFill="1"/>
    <xf numFmtId="0" fontId="9" fillId="8" borderId="0" xfId="0" applyFont="1" applyFill="1"/>
    <xf numFmtId="0" fontId="0" fillId="9" borderId="0" xfId="0" applyFill="1"/>
    <xf numFmtId="0" fontId="0" fillId="8" borderId="0" xfId="0" applyFill="1"/>
    <xf numFmtId="164" fontId="0" fillId="0" borderId="0" xfId="0" applyNumberFormat="1"/>
    <xf numFmtId="0" fontId="0" fillId="0" borderId="0" xfId="0" applyAlignment="1">
      <alignment horizontal="center"/>
    </xf>
    <xf numFmtId="2" fontId="0" fillId="0" borderId="0" xfId="0" applyNumberFormat="1"/>
    <xf numFmtId="0" fontId="7" fillId="0" borderId="0" xfId="1" applyFont="1" applyFill="1" applyAlignment="1" applyProtection="1">
      <alignment vertical="center"/>
    </xf>
    <xf numFmtId="0" fontId="3" fillId="0" borderId="0" xfId="0" applyFont="1" applyAlignment="1">
      <alignment horizontal="right"/>
    </xf>
    <xf numFmtId="0" fontId="1" fillId="5" borderId="0" xfId="0" applyFont="1" applyFill="1"/>
    <xf numFmtId="0" fontId="3" fillId="0" borderId="0" xfId="0" applyFont="1"/>
    <xf numFmtId="0" fontId="3" fillId="8" borderId="0" xfId="0" applyFont="1" applyFill="1"/>
    <xf numFmtId="1" fontId="0" fillId="0" borderId="0" xfId="0" applyNumberFormat="1"/>
    <xf numFmtId="165" fontId="0" fillId="0" borderId="0" xfId="0" applyNumberFormat="1"/>
    <xf numFmtId="44" fontId="0" fillId="0" borderId="0" xfId="2" applyFont="1" applyProtection="1"/>
    <xf numFmtId="0" fontId="1" fillId="8" borderId="0" xfId="0" applyFont="1" applyFill="1"/>
    <xf numFmtId="14" fontId="0" fillId="0" borderId="0" xfId="0" applyNumberFormat="1"/>
    <xf numFmtId="0" fontId="1" fillId="4" borderId="0" xfId="0" applyFont="1" applyFill="1"/>
    <xf numFmtId="0" fontId="3" fillId="4" borderId="0" xfId="0" applyFont="1" applyFill="1"/>
    <xf numFmtId="9" fontId="0" fillId="0" borderId="0" xfId="3" applyFont="1" applyProtection="1"/>
    <xf numFmtId="44" fontId="0" fillId="0" borderId="0" xfId="0" applyNumberFormat="1"/>
    <xf numFmtId="0" fontId="3" fillId="2" borderId="0" xfId="0" applyFont="1" applyFill="1"/>
    <xf numFmtId="0" fontId="1" fillId="5" borderId="0" xfId="0" applyFont="1" applyFill="1" applyAlignment="1">
      <alignment horizontal="center"/>
    </xf>
    <xf numFmtId="164" fontId="1" fillId="5" borderId="0" xfId="0" applyNumberFormat="1" applyFont="1" applyFill="1" applyAlignment="1">
      <alignment horizontal="center"/>
    </xf>
    <xf numFmtId="2" fontId="1" fillId="5" borderId="0" xfId="0" applyNumberFormat="1" applyFont="1" applyFill="1" applyAlignment="1">
      <alignment horizontal="center"/>
    </xf>
    <xf numFmtId="0" fontId="1" fillId="0" borderId="0" xfId="0" applyFont="1" applyAlignment="1">
      <alignment horizontal="center"/>
    </xf>
    <xf numFmtId="0" fontId="1" fillId="3" borderId="0" xfId="0" applyFont="1" applyFill="1" applyAlignment="1">
      <alignment horizontal="left"/>
    </xf>
    <xf numFmtId="0" fontId="1" fillId="0" borderId="1" xfId="0" applyFont="1" applyBorder="1" applyAlignment="1">
      <alignment horizontal="center"/>
    </xf>
    <xf numFmtId="0" fontId="1" fillId="8" borderId="0" xfId="0" applyFont="1" applyFill="1" applyAlignment="1">
      <alignment horizontal="center"/>
    </xf>
    <xf numFmtId="16" fontId="0" fillId="0" borderId="0" xfId="0" applyNumberFormat="1"/>
    <xf numFmtId="0" fontId="1" fillId="0" borderId="0" xfId="0" applyFont="1"/>
    <xf numFmtId="0" fontId="0" fillId="0" borderId="1" xfId="0" applyBorder="1"/>
    <xf numFmtId="0" fontId="2" fillId="0" borderId="0" xfId="0" applyFont="1"/>
    <xf numFmtId="0" fontId="5" fillId="5" borderId="0" xfId="0" applyFont="1" applyFill="1" applyAlignment="1">
      <alignment horizontal="center"/>
    </xf>
    <xf numFmtId="164" fontId="5" fillId="5" borderId="0" xfId="0" applyNumberFormat="1" applyFont="1" applyFill="1" applyAlignment="1">
      <alignment horizontal="center"/>
    </xf>
    <xf numFmtId="2" fontId="5" fillId="5" borderId="0" xfId="0" applyNumberFormat="1" applyFont="1" applyFill="1" applyAlignment="1">
      <alignment horizontal="center"/>
    </xf>
    <xf numFmtId="16" fontId="1" fillId="3" borderId="0" xfId="0" applyNumberFormat="1" applyFont="1" applyFill="1" applyAlignment="1">
      <alignment horizontal="left"/>
    </xf>
    <xf numFmtId="20" fontId="0" fillId="0" borderId="0" xfId="0" applyNumberFormat="1"/>
    <xf numFmtId="0" fontId="1" fillId="3" borderId="0" xfId="0" applyFont="1" applyFill="1"/>
    <xf numFmtId="0" fontId="3" fillId="3" borderId="0" xfId="0" applyFont="1" applyFill="1"/>
    <xf numFmtId="0" fontId="7" fillId="7" borderId="0" xfId="1" applyFont="1" applyFill="1" applyAlignment="1" applyProtection="1">
      <alignment horizontal="center" vertical="center"/>
    </xf>
  </cellXfs>
  <cellStyles count="4">
    <cellStyle name="Link" xfId="1" builtinId="8"/>
    <cellStyle name="Prozent" xfId="3" builtinId="5"/>
    <cellStyle name="Standard" xfId="0" builtinId="0"/>
    <cellStyle name="Währung" xfId="2" builtinId="4"/>
  </cellStyles>
  <dxfs count="24">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fmlaLink="AA1" lockText="1" noThreeD="1"/>
</file>

<file path=xl/ctrlProps/ctrlProp2.xml><?xml version="1.0" encoding="utf-8"?>
<formControlPr xmlns="http://schemas.microsoft.com/office/spreadsheetml/2009/9/main" objectType="CheckBox" checked="Checked" fmlaLink="AA2" lockText="1" noThreeD="1"/>
</file>

<file path=xl/ctrlProps/ctrlProp3.xml><?xml version="1.0" encoding="utf-8"?>
<formControlPr xmlns="http://schemas.microsoft.com/office/spreadsheetml/2009/9/main" objectType="CheckBox" checked="Checked" fmlaLink="AA3" lockText="1" noThreeD="1"/>
</file>

<file path=xl/ctrlProps/ctrlProp4.xml><?xml version="1.0" encoding="utf-8"?>
<formControlPr xmlns="http://schemas.microsoft.com/office/spreadsheetml/2009/9/main" objectType="CheckBox" checked="Checked" fmlaLink="AA5" lockText="1" noThreeD="1"/>
</file>

<file path=xl/ctrlProps/ctrlProp5.xml><?xml version="1.0" encoding="utf-8"?>
<formControlPr xmlns="http://schemas.microsoft.com/office/spreadsheetml/2009/9/main" objectType="CheckBox" checked="Checked" fmlaLink="AA4"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A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29</xdr:row>
          <xdr:rowOff>0</xdr:rowOff>
        </xdr:from>
        <xdr:to>
          <xdr:col>2</xdr:col>
          <xdr:colOff>0</xdr:colOff>
          <xdr:row>30</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C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30</xdr:row>
          <xdr:rowOff>0</xdr:rowOff>
        </xdr:from>
        <xdr:to>
          <xdr:col>2</xdr:col>
          <xdr:colOff>0</xdr:colOff>
          <xdr:row>31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C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31</xdr:row>
          <xdr:rowOff>0</xdr:rowOff>
        </xdr:from>
        <xdr:to>
          <xdr:col>2</xdr:col>
          <xdr:colOff>0</xdr:colOff>
          <xdr:row>32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C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33</xdr:row>
          <xdr:rowOff>0</xdr:rowOff>
        </xdr:from>
        <xdr:to>
          <xdr:col>2</xdr:col>
          <xdr:colOff>0</xdr:colOff>
          <xdr:row>34</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C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32</xdr:row>
          <xdr:rowOff>0</xdr:rowOff>
        </xdr:from>
        <xdr:to>
          <xdr:col>2</xdr:col>
          <xdr:colOff>0</xdr:colOff>
          <xdr:row>33</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C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34</xdr:row>
          <xdr:rowOff>0</xdr:rowOff>
        </xdr:from>
        <xdr:to>
          <xdr:col>2</xdr:col>
          <xdr:colOff>0</xdr:colOff>
          <xdr:row>35</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C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35</xdr:row>
          <xdr:rowOff>0</xdr:rowOff>
        </xdr:from>
        <xdr:to>
          <xdr:col>2</xdr:col>
          <xdr:colOff>0</xdr:colOff>
          <xdr:row>36</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C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756000</xdr:colOff>
      <xdr:row>40</xdr:row>
      <xdr:rowOff>190499</xdr:rowOff>
    </xdr:to>
    <xdr:sp macro="" textlink="">
      <xdr:nvSpPr>
        <xdr:cNvPr id="3" name="Textfeld 2">
          <a:extLst>
            <a:ext uri="{FF2B5EF4-FFF2-40B4-BE49-F238E27FC236}">
              <a16:creationId xmlns:a16="http://schemas.microsoft.com/office/drawing/2014/main" id="{00000000-0008-0000-0D00-000003000000}"/>
            </a:ext>
          </a:extLst>
        </xdr:cNvPr>
        <xdr:cNvSpPr txBox="1"/>
      </xdr:nvSpPr>
      <xdr:spPr>
        <a:xfrm>
          <a:off x="0" y="0"/>
          <a:ext cx="5328000" cy="78104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400" b="1" i="0" baseline="0">
              <a:solidFill>
                <a:sysClr val="windowText" lastClr="000000"/>
              </a:solidFill>
            </a:rPr>
            <a:t>Notwendige Angaben vor der Nutzung</a:t>
          </a:r>
          <a:endParaRPr lang="de-DE" sz="2400" b="1" i="0">
            <a:solidFill>
              <a:sysClr val="windowText" lastClr="000000"/>
            </a:solidFill>
          </a:endParaRPr>
        </a:p>
        <a:p>
          <a:endParaRPr lang="de-DE" sz="1100" b="1" i="0">
            <a:solidFill>
              <a:sysClr val="windowText" lastClr="000000"/>
            </a:solidFill>
          </a:endParaRPr>
        </a:p>
        <a:p>
          <a:r>
            <a:rPr lang="de-DE" sz="1300" b="0" i="0">
              <a:solidFill>
                <a:sysClr val="windowText" lastClr="000000"/>
              </a:solidFill>
            </a:rPr>
            <a:t>Im Vorfeld der Nutzung der Tabelle sind einige Angaben auf dem Tabellenblatt "Gesamt" zu machen. Alle Zeitwerte</a:t>
          </a:r>
          <a:r>
            <a:rPr lang="de-DE" sz="1300" b="0" i="0" baseline="0">
              <a:solidFill>
                <a:sysClr val="windowText" lastClr="000000"/>
              </a:solidFill>
            </a:rPr>
            <a:t> sind an dieser Stelle dezimal einzugeben, also z. B. 7,5 für 7 Stunden und 30 Minuten.</a:t>
          </a:r>
          <a:endParaRPr lang="de-DE" sz="1300" b="0" i="0">
            <a:solidFill>
              <a:sysClr val="windowText" lastClr="000000"/>
            </a:solidFill>
          </a:endParaRPr>
        </a:p>
        <a:p>
          <a:endParaRPr lang="de-DE" sz="1300" b="1" i="0">
            <a:solidFill>
              <a:srgbClr val="FF0000"/>
            </a:solidFill>
          </a:endParaRPr>
        </a:p>
        <a:p>
          <a:r>
            <a:rPr lang="de-DE" sz="1300">
              <a:solidFill>
                <a:srgbClr val="FF0000"/>
              </a:solidFill>
            </a:rPr>
            <a:t>A3</a:t>
          </a:r>
          <a:r>
            <a:rPr lang="de-DE" sz="1300"/>
            <a:t>: </a:t>
          </a:r>
          <a:r>
            <a:rPr lang="de-DE" sz="1300" b="1"/>
            <a:t>Name des Mitarbeiters </a:t>
          </a:r>
          <a:r>
            <a:rPr lang="de-DE" sz="1300"/>
            <a:t>- Dieser wird automatisch auf jedes Monatsblatt übertragen und muss dort nicht erneut eingegeben werden.</a:t>
          </a:r>
        </a:p>
        <a:p>
          <a:endParaRPr lang="de-DE" sz="1300"/>
        </a:p>
        <a:p>
          <a:r>
            <a:rPr lang="de-DE" sz="1300">
              <a:solidFill>
                <a:srgbClr val="FF0000"/>
              </a:solidFill>
            </a:rPr>
            <a:t>B5</a:t>
          </a:r>
          <a:r>
            <a:rPr lang="de-DE" sz="1300"/>
            <a:t>: </a:t>
          </a:r>
          <a:r>
            <a:rPr lang="de-DE" sz="1300" b="1"/>
            <a:t>Urlaubsanspruch pro Jahr</a:t>
          </a:r>
          <a:r>
            <a:rPr lang="de-DE" sz="1300" b="0" baseline="0"/>
            <a:t> - Bei Teilzeit oder einem nicht ganzjährigen Arbeitsverhältnis muss dieser Wert ggf. angepasst werden.</a:t>
          </a:r>
          <a:endParaRPr lang="de-DE" sz="1300" b="1"/>
        </a:p>
        <a:p>
          <a:endParaRPr lang="de-DE" sz="1300"/>
        </a:p>
        <a:p>
          <a:r>
            <a:rPr lang="de-DE" sz="1300">
              <a:solidFill>
                <a:srgbClr val="FF0000"/>
              </a:solidFill>
            </a:rPr>
            <a:t>B7</a:t>
          </a:r>
          <a:r>
            <a:rPr lang="de-DE" sz="1300"/>
            <a:t>: </a:t>
          </a:r>
          <a:r>
            <a:rPr lang="de-DE" sz="1300" b="1"/>
            <a:t>Resturlaub des Vorjahres </a:t>
          </a:r>
          <a:r>
            <a:rPr lang="de-DE" sz="1300"/>
            <a:t>oder aus vorheriger Zeit</a:t>
          </a:r>
        </a:p>
        <a:p>
          <a:endParaRPr lang="de-DE" sz="1300"/>
        </a:p>
        <a:p>
          <a:r>
            <a:rPr lang="de-DE" sz="1300">
              <a:solidFill>
                <a:srgbClr val="FF0000"/>
              </a:solidFill>
            </a:rPr>
            <a:t>B9</a:t>
          </a:r>
          <a:r>
            <a:rPr lang="de-DE" sz="1300"/>
            <a:t>: </a:t>
          </a:r>
          <a:r>
            <a:rPr lang="de-DE" sz="1300" b="1"/>
            <a:t>Überstunden aus Vorjahr </a:t>
          </a:r>
          <a:r>
            <a:rPr lang="de-DE" sz="1300"/>
            <a:t>oder aus vorheriger Zeit</a:t>
          </a:r>
        </a:p>
        <a:p>
          <a:endParaRPr lang="de-DE" sz="1300"/>
        </a:p>
        <a:p>
          <a:r>
            <a:rPr lang="de-DE" sz="1300">
              <a:solidFill>
                <a:srgbClr val="FF0000"/>
              </a:solidFill>
            </a:rPr>
            <a:t>B11 und B13</a:t>
          </a:r>
          <a:r>
            <a:rPr lang="de-DE" sz="1300"/>
            <a:t>: </a:t>
          </a:r>
          <a:r>
            <a:rPr lang="de-DE" sz="1300" b="1"/>
            <a:t>Start und Ende der Berechnungszeit - </a:t>
          </a:r>
          <a:r>
            <a:rPr lang="de-DE" sz="1300"/>
            <a:t>Das Soll außerhalb dieses Zeitraumes wird automatisch</a:t>
          </a:r>
          <a:r>
            <a:rPr lang="de-DE" sz="1300" baseline="0"/>
            <a:t> auf 0 gesetzt</a:t>
          </a:r>
          <a:r>
            <a:rPr lang="de-DE" sz="1300"/>
            <a:t>. Dies ist dann notwendig, wenn der Mitarbeiter nicht bereits am Anfang des Jahres oder bis zum Ende des Jahres beschäftigt wird. Ansonsten sind dort der 1.1. bzw. der 31.12. des jeweiligen Jahres einzutragen.</a:t>
          </a:r>
        </a:p>
        <a:p>
          <a:endParaRPr lang="de-DE" sz="1300"/>
        </a:p>
        <a:p>
          <a:r>
            <a:rPr lang="de-DE" sz="1300">
              <a:solidFill>
                <a:srgbClr val="FF0000"/>
              </a:solidFill>
            </a:rPr>
            <a:t>B15</a:t>
          </a:r>
          <a:r>
            <a:rPr lang="de-DE" sz="1300"/>
            <a:t>: </a:t>
          </a:r>
          <a:r>
            <a:rPr lang="de-DE" sz="1300" b="1">
              <a:solidFill>
                <a:sysClr val="windowText" lastClr="000000"/>
              </a:solidFill>
            </a:rPr>
            <a:t>Regelmäßige wöchentliche Arbeitszeit </a:t>
          </a:r>
          <a:r>
            <a:rPr lang="de-DE" sz="1300"/>
            <a:t>- Diese wird grundsätzlich auf alle Monate angewandt. Ändert sie sich im Laufe des Jahres, muss man dies auf den einzelnen Monatsblättern in den Zellen M20</a:t>
          </a:r>
          <a:r>
            <a:rPr lang="de-DE" sz="1300" baseline="0"/>
            <a:t> bis M26 manuell anpassen.</a:t>
          </a:r>
        </a:p>
        <a:p>
          <a:endParaRPr lang="de-DE" sz="1300"/>
        </a:p>
        <a:p>
          <a:r>
            <a:rPr lang="de-DE" sz="1300">
              <a:solidFill>
                <a:srgbClr val="FF0000"/>
              </a:solidFill>
            </a:rPr>
            <a:t>B30 bis B36</a:t>
          </a:r>
          <a:r>
            <a:rPr lang="de-DE" sz="1300"/>
            <a:t>: </a:t>
          </a:r>
          <a:r>
            <a:rPr lang="de-DE" sz="1300" b="1"/>
            <a:t>Regelmäßige Arbeitstage </a:t>
          </a:r>
          <a:r>
            <a:rPr lang="de-DE" sz="1300"/>
            <a:t>- Hier sind diejenigen Tage auszuwählen, an denen der Mitarbeiter regelmäßig arbeitet. Die wöchentliche Arbeitszeit wird dabei gleichmäßig auf alle Tage verteilt. Ist</a:t>
          </a:r>
          <a:r>
            <a:rPr lang="de-DE" sz="1300" baseline="0"/>
            <a:t> im Betrieb vertraglich eine andere Regelung festgelegt, so muss man dies manuell in den Zellen C30 bis C36 ändern. Das wird dann automatisch auch auf die Monatsblätter übertragen.</a:t>
          </a:r>
        </a:p>
        <a:p>
          <a:endParaRPr lang="de-DE" sz="1300" baseline="0"/>
        </a:p>
        <a:p>
          <a:r>
            <a:rPr lang="de-DE" sz="1300">
              <a:solidFill>
                <a:srgbClr val="FF0000"/>
              </a:solidFill>
              <a:effectLst/>
              <a:latin typeface="+mn-lt"/>
              <a:ea typeface="+mn-ea"/>
              <a:cs typeface="+mn-cs"/>
            </a:rPr>
            <a:t>M2 bis M13</a:t>
          </a:r>
          <a:r>
            <a:rPr lang="de-DE" sz="1300">
              <a:solidFill>
                <a:sysClr val="windowText" lastClr="000000"/>
              </a:solidFill>
              <a:effectLst/>
              <a:latin typeface="+mn-lt"/>
              <a:ea typeface="+mn-ea"/>
              <a:cs typeface="+mn-cs"/>
            </a:rPr>
            <a:t>: </a:t>
          </a:r>
          <a:r>
            <a:rPr lang="de-DE" sz="1300" b="1">
              <a:solidFill>
                <a:sysClr val="windowText" lastClr="000000"/>
              </a:solidFill>
              <a:effectLst/>
              <a:latin typeface="+mn-lt"/>
              <a:ea typeface="+mn-ea"/>
              <a:cs typeface="+mn-cs"/>
            </a:rPr>
            <a:t>Ausgezahlte Überstunden </a:t>
          </a:r>
          <a:r>
            <a:rPr lang="de-DE" sz="1300" b="0">
              <a:solidFill>
                <a:sysClr val="windowText" lastClr="000000"/>
              </a:solidFill>
              <a:effectLst/>
              <a:latin typeface="+mn-lt"/>
              <a:ea typeface="+mn-ea"/>
              <a:cs typeface="+mn-cs"/>
            </a:rPr>
            <a:t>- Die Zellen können Sie während der Nutzung der Tabelle verwenden, um an jedem Monatsende ausgezahlte</a:t>
          </a:r>
          <a:r>
            <a:rPr lang="de-DE" sz="1300" b="0" baseline="0">
              <a:solidFill>
                <a:sysClr val="windowText" lastClr="000000"/>
              </a:solidFill>
              <a:effectLst/>
              <a:latin typeface="+mn-lt"/>
              <a:ea typeface="+mn-ea"/>
              <a:cs typeface="+mn-cs"/>
            </a:rPr>
            <a:t> Überstunden vom Überstundenkonto abziehen zu lassen. </a:t>
          </a:r>
          <a:endParaRPr lang="de-DE" sz="1300" b="0">
            <a:solidFill>
              <a:sysClr val="windowText" lastClr="000000"/>
            </a:solidFill>
          </a:endParaRPr>
        </a:p>
      </xdr:txBody>
    </xdr:sp>
    <xdr:clientData/>
  </xdr:twoCellAnchor>
  <xdr:twoCellAnchor>
    <xdr:from>
      <xdr:col>8</xdr:col>
      <xdr:colOff>0</xdr:colOff>
      <xdr:row>0</xdr:row>
      <xdr:rowOff>0</xdr:rowOff>
    </xdr:from>
    <xdr:to>
      <xdr:col>15</xdr:col>
      <xdr:colOff>3526</xdr:colOff>
      <xdr:row>38</xdr:row>
      <xdr:rowOff>0</xdr:rowOff>
    </xdr:to>
    <xdr:sp macro="" textlink="">
      <xdr:nvSpPr>
        <xdr:cNvPr id="5" name="Textfeld 4">
          <a:extLst>
            <a:ext uri="{FF2B5EF4-FFF2-40B4-BE49-F238E27FC236}">
              <a16:creationId xmlns:a16="http://schemas.microsoft.com/office/drawing/2014/main" id="{00000000-0008-0000-0D00-000005000000}"/>
            </a:ext>
          </a:extLst>
        </xdr:cNvPr>
        <xdr:cNvSpPr txBox="1"/>
      </xdr:nvSpPr>
      <xdr:spPr>
        <a:xfrm>
          <a:off x="6096000" y="0"/>
          <a:ext cx="5337526" cy="7239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2400" b="1" i="0" u="none" strike="noStrike" kern="0" cap="none" spc="0" normalizeH="0" baseline="0" noProof="0">
              <a:ln>
                <a:noFill/>
              </a:ln>
              <a:solidFill>
                <a:prstClr val="black"/>
              </a:solidFill>
              <a:effectLst/>
              <a:uLnTx/>
              <a:uFillTx/>
              <a:latin typeface="+mn-lt"/>
              <a:ea typeface="+mn-ea"/>
              <a:cs typeface="+mn-cs"/>
            </a:rPr>
            <a:t>Ausfüllen der Monatsblätter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0" i="0" u="none" strike="noStrike" kern="0" cap="none" spc="0" normalizeH="0" baseline="0" noProof="0">
              <a:ln>
                <a:noFill/>
              </a:ln>
              <a:solidFill>
                <a:prstClr val="black"/>
              </a:solidFill>
              <a:effectLst/>
              <a:uLnTx/>
              <a:uFillTx/>
              <a:latin typeface="+mn-lt"/>
              <a:ea typeface="+mn-ea"/>
              <a:cs typeface="+mn-cs"/>
            </a:rPr>
            <a:t>Bei den täglichen Arbeitszeiten tragen Sie Beginn, Ende und ggf. Pause ein (Spalten D, E und F). Der Eintrag in allen drei Zellen muss stets in folgender Form erfolgen: "Stunden:Minuten". Beispiel: 8:45 (Kommen), 17:35 (Gehen) und 0:30 (Pause).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0" i="0" u="none" strike="noStrike" kern="0" cap="none" spc="0" normalizeH="0" baseline="0" noProof="0">
              <a:ln>
                <a:noFill/>
              </a:ln>
              <a:solidFill>
                <a:srgbClr val="FF0000"/>
              </a:solidFill>
              <a:effectLst/>
              <a:uLnTx/>
              <a:uFillTx/>
              <a:latin typeface="+mn-lt"/>
              <a:ea typeface="+mn-ea"/>
              <a:cs typeface="+mn-cs"/>
            </a:rPr>
            <a:t>In Spalte C sind nur folgende Angaben zulässig: "Feiertag", "krank", "Urlaub", "Urlaub halber Tag", "Sonderurlaub" und "Überstundenabbau"</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Feiertag</a:t>
          </a:r>
          <a:r>
            <a:rPr kumimoji="0" lang="de-DE" sz="1300" b="0" i="0" u="none" strike="noStrike" kern="0" cap="none" spc="0" normalizeH="0" baseline="0" noProof="0">
              <a:ln>
                <a:noFill/>
              </a:ln>
              <a:solidFill>
                <a:prstClr val="black"/>
              </a:solidFill>
              <a:effectLst/>
              <a:uLnTx/>
              <a:uFillTx/>
              <a:latin typeface="+mn-lt"/>
              <a:ea typeface="+mn-ea"/>
              <a:cs typeface="+mn-cs"/>
            </a:rPr>
            <a:t>: Hier dürfen keine individuellen Bezeichnungen genutzt werden, sondern lediglich der Sammelbegriff "Feiertag". Dabei wird das Soll der Arbeitszeit automatisch auf 0 gesetzt. Möchten Sie Soll und Arbeitszeit mit vollen Stunden ausweisen, können Sie die Korrektur in den Spalten R und S nutzen. Achten Sie dann ggf. darauf, die Zuschläge ebenfalls anzupassen.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krank</a:t>
          </a:r>
          <a:r>
            <a:rPr kumimoji="0" lang="de-DE" sz="1300" b="0" i="0" u="none" strike="noStrike" kern="0" cap="none" spc="0" normalizeH="0" baseline="0" noProof="0">
              <a:ln>
                <a:noFill/>
              </a:ln>
              <a:solidFill>
                <a:prstClr val="black"/>
              </a:solidFill>
              <a:effectLst/>
              <a:uLnTx/>
              <a:uFillTx/>
              <a:latin typeface="+mn-lt"/>
              <a:ea typeface="+mn-ea"/>
              <a:cs typeface="+mn-cs"/>
            </a:rPr>
            <a:t>: Die Arbeitszeit wird dabei automatisch gleich dem Soll gesetzt, so dass dem Mitarbeiter immer 0 Überstunden berechnet werden.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kumimoji="0" lang="de-DE" sz="1300" b="1" i="0" u="none" strike="noStrike" kern="0" cap="none" spc="0" normalizeH="0" baseline="0" noProof="0">
              <a:ln>
                <a:noFill/>
              </a:ln>
              <a:solidFill>
                <a:prstClr val="black"/>
              </a:solidFill>
              <a:effectLst/>
              <a:uLnTx/>
              <a:uFillTx/>
              <a:latin typeface="+mn-lt"/>
              <a:ea typeface="+mn-ea"/>
              <a:cs typeface="+mn-cs"/>
            </a:rPr>
            <a:t>Urlaub</a:t>
          </a:r>
          <a:r>
            <a:rPr kumimoji="0" lang="de-DE" sz="1300" b="0" i="0" u="none" strike="noStrike" kern="0" cap="none" spc="0" normalizeH="0" baseline="0" noProof="0">
              <a:ln>
                <a:noFill/>
              </a:ln>
              <a:solidFill>
                <a:prstClr val="black"/>
              </a:solidFill>
              <a:effectLst/>
              <a:uLnTx/>
              <a:uFillTx/>
              <a:latin typeface="+mn-lt"/>
              <a:ea typeface="+mn-ea"/>
              <a:cs typeface="+mn-cs"/>
            </a:rPr>
            <a:t>: Die Arbeitszeit wird dabei automatisch gleich dem Soll gesetzt, so dass dem Mitarbeiter immer 0 Überstunden berechnet werden. Es wird ein Urlaubstag vom Konto abgezogen. </a:t>
          </a:r>
          <a:r>
            <a:rPr lang="de-DE" sz="1300" b="1">
              <a:solidFill>
                <a:schemeClr val="dk1"/>
              </a:solidFill>
              <a:effectLst/>
              <a:latin typeface="+mn-lt"/>
              <a:ea typeface="+mn-ea"/>
              <a:cs typeface="+mn-cs"/>
            </a:rPr>
            <a:t>Halbe Urlaubstage: </a:t>
          </a:r>
          <a:r>
            <a:rPr lang="de-DE" sz="1300" b="0">
              <a:solidFill>
                <a:schemeClr val="dk1"/>
              </a:solidFill>
              <a:effectLst/>
              <a:latin typeface="+mn-lt"/>
              <a:ea typeface="+mn-ea"/>
              <a:cs typeface="+mn-cs"/>
            </a:rPr>
            <a:t>In</a:t>
          </a:r>
          <a:r>
            <a:rPr lang="de-DE" sz="1300" b="0" baseline="0">
              <a:solidFill>
                <a:schemeClr val="dk1"/>
              </a:solidFill>
              <a:effectLst/>
              <a:latin typeface="+mn-lt"/>
              <a:ea typeface="+mn-ea"/>
              <a:cs typeface="+mn-cs"/>
            </a:rPr>
            <a:t> Spalte C tragen Sie "Urlaub halber Tag" ein. </a:t>
          </a:r>
        </a:p>
        <a:p>
          <a:pPr eaLnBrk="1" fontAlgn="auto" latinLnBrk="0" hangingPunct="1"/>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Sonderurlaub</a:t>
          </a:r>
          <a:r>
            <a:rPr kumimoji="0" lang="de-DE" sz="1300" b="0" i="0" u="none" strike="noStrike" kern="0" cap="none" spc="0" normalizeH="0" baseline="0" noProof="0">
              <a:ln>
                <a:noFill/>
              </a:ln>
              <a:solidFill>
                <a:prstClr val="black"/>
              </a:solidFill>
              <a:effectLst/>
              <a:uLnTx/>
              <a:uFillTx/>
              <a:latin typeface="+mn-lt"/>
              <a:ea typeface="+mn-ea"/>
              <a:cs typeface="+mn-cs"/>
            </a:rPr>
            <a:t>: Die Berechnung der Überstunden findet statt wie bei einem regulären Urlaubstag, wird aber nicht vom Urlaubskonto abgezogen. Auf diese Weise kann man zum Beispiel Bildungsurlaub eintragen, wobei in Spalte J der Grund für den Sonderurlaub vermerkt werden kann.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Überstundenabbau: </a:t>
          </a:r>
          <a:r>
            <a:rPr kumimoji="0" lang="de-DE" sz="1300" b="0" i="0" u="none" strike="noStrike" kern="0" cap="none" spc="0" normalizeH="0" baseline="0" noProof="0">
              <a:ln>
                <a:noFill/>
              </a:ln>
              <a:solidFill>
                <a:prstClr val="black"/>
              </a:solidFill>
              <a:effectLst/>
              <a:uLnTx/>
              <a:uFillTx/>
              <a:latin typeface="+mn-lt"/>
              <a:ea typeface="+mn-ea"/>
              <a:cs typeface="+mn-cs"/>
            </a:rPr>
            <a:t>Möchten Sie Überstunden abbauen, tragen Sie dies an dieser Stelle ein (an einem Tag, an dem eigentlich ein Soll zu erfüllen wäre). Es werden dann automatisch Minusstunden berechnet. Alternativ können Sie auch in Spalte E "0:00" eingeben und lassen die anderen Zellen des Tages leer.</a:t>
          </a:r>
          <a:endParaRPr lang="de-DE" sz="1300" b="0"/>
        </a:p>
      </xdr:txBody>
    </xdr:sp>
    <xdr:clientData/>
  </xdr:twoCellAnchor>
  <xdr:twoCellAnchor>
    <xdr:from>
      <xdr:col>16</xdr:col>
      <xdr:colOff>0</xdr:colOff>
      <xdr:row>0</xdr:row>
      <xdr:rowOff>0</xdr:rowOff>
    </xdr:from>
    <xdr:to>
      <xdr:col>22</xdr:col>
      <xdr:colOff>756000</xdr:colOff>
      <xdr:row>39</xdr:row>
      <xdr:rowOff>0</xdr:rowOff>
    </xdr:to>
    <xdr:sp macro="" textlink="">
      <xdr:nvSpPr>
        <xdr:cNvPr id="2" name="Textfeld 1">
          <a:extLst>
            <a:ext uri="{FF2B5EF4-FFF2-40B4-BE49-F238E27FC236}">
              <a16:creationId xmlns:a16="http://schemas.microsoft.com/office/drawing/2014/main" id="{45617AA5-8D2E-4609-8EE0-009A84FF7B8E}"/>
            </a:ext>
          </a:extLst>
        </xdr:cNvPr>
        <xdr:cNvSpPr txBox="1"/>
      </xdr:nvSpPr>
      <xdr:spPr>
        <a:xfrm>
          <a:off x="12192000" y="0"/>
          <a:ext cx="5328000" cy="74295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e-DE" sz="2400" b="1" i="0" baseline="0">
              <a:solidFill>
                <a:schemeClr val="dk1"/>
              </a:solidFill>
              <a:effectLst/>
              <a:latin typeface="+mn-lt"/>
              <a:ea typeface="+mn-ea"/>
              <a:cs typeface="+mn-cs"/>
            </a:rPr>
            <a:t>Sonderregelungen</a:t>
          </a:r>
        </a:p>
        <a:p>
          <a:pPr eaLnBrk="1" fontAlgn="auto" latinLnBrk="0" hangingPunct="1"/>
          <a:endParaRPr lang="de-DE" sz="1100" b="1" i="0" baseline="0">
            <a:solidFill>
              <a:schemeClr val="dk1"/>
            </a:solidFill>
            <a:effectLst/>
            <a:latin typeface="+mn-lt"/>
            <a:ea typeface="+mn-ea"/>
            <a:cs typeface="+mn-cs"/>
          </a:endParaRPr>
        </a:p>
        <a:p>
          <a:pPr eaLnBrk="1" fontAlgn="auto" latinLnBrk="0" hangingPunct="1"/>
          <a:r>
            <a:rPr lang="de-DE" sz="1300" b="0" i="0" baseline="0">
              <a:solidFill>
                <a:srgbClr val="FF0000"/>
              </a:solidFill>
              <a:effectLst/>
              <a:latin typeface="+mn-lt"/>
              <a:ea typeface="+mn-ea"/>
              <a:cs typeface="+mn-cs"/>
            </a:rPr>
            <a:t>Mit den Spalten R, S, T und U können Sie bei besonderen unregelmäßigen Regelungen die Tageswerte in den Spalten G, H, K und L manuell überschreiben.</a:t>
          </a:r>
        </a:p>
        <a:p>
          <a:pPr eaLnBrk="1" fontAlgn="auto" latinLnBrk="0" hangingPunct="1"/>
          <a:endParaRPr lang="de-DE" sz="1300" b="1" i="0" baseline="0">
            <a:solidFill>
              <a:schemeClr val="dk1"/>
            </a:solidFill>
            <a:effectLst/>
            <a:latin typeface="+mn-lt"/>
            <a:ea typeface="+mn-ea"/>
            <a:cs typeface="+mn-cs"/>
          </a:endParaRPr>
        </a:p>
        <a:p>
          <a:pPr eaLnBrk="1" fontAlgn="auto" latinLnBrk="0" hangingPunct="1"/>
          <a:r>
            <a:rPr lang="de-DE" sz="1300" b="1" i="0" baseline="0">
              <a:solidFill>
                <a:schemeClr val="dk1"/>
              </a:solidFill>
              <a:effectLst/>
              <a:latin typeface="+mn-lt"/>
              <a:ea typeface="+mn-ea"/>
              <a:cs typeface="+mn-cs"/>
            </a:rPr>
            <a:t>Kurzarbeit: </a:t>
          </a:r>
          <a:r>
            <a:rPr lang="de-DE" sz="1300">
              <a:solidFill>
                <a:schemeClr val="dk1"/>
              </a:solidFill>
              <a:effectLst/>
              <a:latin typeface="+mn-lt"/>
              <a:ea typeface="+mn-ea"/>
              <a:cs typeface="+mn-cs"/>
            </a:rPr>
            <a:t>Wenn Sie in Kurzarbeit gehen, müssen Sie temporär</a:t>
          </a:r>
          <a:r>
            <a:rPr lang="de-DE" sz="1300" baseline="0">
              <a:solidFill>
                <a:schemeClr val="dk1"/>
              </a:solidFill>
              <a:effectLst/>
              <a:latin typeface="+mn-lt"/>
              <a:ea typeface="+mn-ea"/>
              <a:cs typeface="+mn-cs"/>
            </a:rPr>
            <a:t> die Sollstunden reduzieren. Dafür können Sie auf jedem Monatsblatt für jeden Tag die Sollstunden manuell korrigieren. Benutzen Sie dazu die Spalte S und tragen an den abweichenden Tagen das tatsächliche Soll ein. In Spalte H wird das Soll dadurch automatisch angepasst. In Spalte J können Sie optional die Bemerkung "Kurzarbeit" hinterlegen.</a:t>
          </a:r>
        </a:p>
        <a:p>
          <a:pPr eaLnBrk="1" fontAlgn="auto" latinLnBrk="0" hangingPunct="1"/>
          <a:endParaRPr lang="de-DE" sz="1300">
            <a:effectLst/>
          </a:endParaRPr>
        </a:p>
        <a:p>
          <a:r>
            <a:rPr lang="de-DE" sz="1300" b="1" baseline="0">
              <a:solidFill>
                <a:schemeClr val="dk1"/>
              </a:solidFill>
              <a:effectLst/>
              <a:latin typeface="+mn-lt"/>
              <a:ea typeface="+mn-ea"/>
              <a:cs typeface="+mn-cs"/>
            </a:rPr>
            <a:t>Minijob: </a:t>
          </a:r>
          <a:r>
            <a:rPr lang="de-DE" sz="1300" b="0" baseline="0">
              <a:solidFill>
                <a:schemeClr val="dk1"/>
              </a:solidFill>
              <a:effectLst/>
              <a:latin typeface="+mn-lt"/>
              <a:ea typeface="+mn-ea"/>
              <a:cs typeface="+mn-cs"/>
            </a:rPr>
            <a:t>Bei Minijobs kommt es häufig vor, dass es keine regelmäßige Wochenarbeitszeit gibt, sondern die Arbeitszeit per Monat berechnet wird. Damit bekommen Sie aber in jedem Monat unterschiedliche Tages-Sollstunden. Diese müssen Sie manuell in Spalte S auf den Monatsblättern für jeden Tag eintragen. </a:t>
          </a:r>
          <a:r>
            <a:rPr lang="de-DE" sz="1300" baseline="0">
              <a:solidFill>
                <a:schemeClr val="dk1"/>
              </a:solidFill>
              <a:effectLst/>
              <a:latin typeface="+mn-lt"/>
              <a:ea typeface="+mn-ea"/>
              <a:cs typeface="+mn-cs"/>
            </a:rPr>
            <a:t>In Spalte H wird das Soll dadurch dann automatisch angepasst.</a:t>
          </a:r>
        </a:p>
        <a:p>
          <a:endParaRPr lang="de-DE" sz="1300">
            <a:effectLst/>
          </a:endParaRPr>
        </a:p>
        <a:p>
          <a:pPr eaLnBrk="1" fontAlgn="auto" latinLnBrk="0" hangingPunct="1"/>
          <a:r>
            <a:rPr lang="de-DE" sz="1300" b="1" baseline="0">
              <a:solidFill>
                <a:schemeClr val="dk1"/>
              </a:solidFill>
              <a:effectLst/>
              <a:latin typeface="+mn-lt"/>
              <a:ea typeface="+mn-ea"/>
              <a:cs typeface="+mn-cs"/>
            </a:rPr>
            <a:t>Regelung Heiligabend und Silvester: </a:t>
          </a:r>
          <a:r>
            <a:rPr lang="de-DE" sz="1300" b="0" baseline="0">
              <a:solidFill>
                <a:schemeClr val="dk1"/>
              </a:solidFill>
              <a:effectLst/>
              <a:latin typeface="+mn-lt"/>
              <a:ea typeface="+mn-ea"/>
              <a:cs typeface="+mn-cs"/>
            </a:rPr>
            <a:t>Heiligabend und Silvester sind im Arbeitsrecht als volle Arbeitstage zu behandeln. Sollte Ihr Betrieb Ihnen die Tage als Feiertag schenken, tragen Sie einfach in die entsprechenden Zellen in Spalte C im Monat Dezember "Feiertag" ein. Berechnet Ihr Betrieb die Tage als halbe Arbeitstage, dann können Sie in Spalte S eine Korrektur des Solls auf halbe Tage vornehmen. Nehmen Sie diesen halben Tag Urlaub, tragen Sie in Spalte C "Urlaub halber Tag" ein und korrigieren in Spalte R auch die Arbeitszeit.</a:t>
          </a:r>
        </a:p>
        <a:p>
          <a:pPr eaLnBrk="1" fontAlgn="auto" latinLnBrk="0" hangingPunct="1"/>
          <a:endParaRPr lang="de-DE" sz="1300" b="0" baseline="0">
            <a:solidFill>
              <a:schemeClr val="dk1"/>
            </a:solidFill>
            <a:effectLst/>
            <a:latin typeface="+mn-lt"/>
            <a:ea typeface="+mn-ea"/>
            <a:cs typeface="+mn-cs"/>
          </a:endParaRPr>
        </a:p>
        <a:p>
          <a:pPr eaLnBrk="1" fontAlgn="auto" latinLnBrk="0" hangingPunct="1"/>
          <a:r>
            <a:rPr lang="de-DE" sz="1300" b="1" baseline="0">
              <a:solidFill>
                <a:schemeClr val="dk1"/>
              </a:solidFill>
              <a:effectLst/>
              <a:latin typeface="+mn-lt"/>
              <a:ea typeface="+mn-ea"/>
              <a:cs typeface="+mn-cs"/>
            </a:rPr>
            <a:t>Zuschläge: </a:t>
          </a:r>
          <a:r>
            <a:rPr lang="de-DE" sz="1300" b="0" baseline="0">
              <a:solidFill>
                <a:schemeClr val="dk1"/>
              </a:solidFill>
              <a:effectLst/>
              <a:latin typeface="+mn-lt"/>
              <a:ea typeface="+mn-ea"/>
              <a:cs typeface="+mn-cs"/>
            </a:rPr>
            <a:t>Die Tabelle ist im gewissen Rahmen fähig, mit Zuschlägen (Zeit oder Lohn) umzugehen. Der festgelegte Zuschlag für Samstag, Sonntag oder Feiertag ist auf dem Blatt "Gesamt" in den Zellen J30 bis K32 festzulegen. Nachtzuschläge sind nicht möglich. Sollte die Arbeitszeit über Mitternacht hinausreichen, werden die Zuschläge ebenfalls nicht korrekt berechnet und müssen manuell in den Spalten T und U angepasst werden.</a:t>
          </a:r>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9</xdr:col>
      <xdr:colOff>0</xdr:colOff>
      <xdr:row>6</xdr:row>
      <xdr:rowOff>0</xdr:rowOff>
    </xdr:to>
    <xdr:sp macro="" textlink="">
      <xdr:nvSpPr>
        <xdr:cNvPr id="2" name="Textfeld 1">
          <a:extLst>
            <a:ext uri="{FF2B5EF4-FFF2-40B4-BE49-F238E27FC236}">
              <a16:creationId xmlns:a16="http://schemas.microsoft.com/office/drawing/2014/main" id="{241686EA-E75C-CD57-98C8-FCE42BC37F73}"/>
            </a:ext>
          </a:extLst>
        </xdr:cNvPr>
        <xdr:cNvSpPr txBox="1"/>
      </xdr:nvSpPr>
      <xdr:spPr>
        <a:xfrm>
          <a:off x="5848350" y="381000"/>
          <a:ext cx="2286000"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Geben Sie in die Zellen C4 bzw. C7 den Wert ein,</a:t>
          </a:r>
          <a:r>
            <a:rPr lang="de-DE" sz="1100" baseline="0"/>
            <a:t> den Sie umrechnen lassen wollen.</a:t>
          </a:r>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190499</xdr:rowOff>
    </xdr:from>
    <xdr:to>
      <xdr:col>1</xdr:col>
      <xdr:colOff>0</xdr:colOff>
      <xdr:row>21</xdr:row>
      <xdr:rowOff>0</xdr:rowOff>
    </xdr:to>
    <xdr:sp macro="" textlink="">
      <xdr:nvSpPr>
        <xdr:cNvPr id="2" name="Textfeld 1">
          <a:extLst>
            <a:ext uri="{FF2B5EF4-FFF2-40B4-BE49-F238E27FC236}">
              <a16:creationId xmlns:a16="http://schemas.microsoft.com/office/drawing/2014/main" id="{83BD8BB9-33D1-43B6-A5FC-86335CA799E2}"/>
            </a:ext>
          </a:extLst>
        </xdr:cNvPr>
        <xdr:cNvSpPr txBox="1"/>
      </xdr:nvSpPr>
      <xdr:spPr>
        <a:xfrm>
          <a:off x="0" y="2095499"/>
          <a:ext cx="2324100" cy="190500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b="1"/>
            <a:t>Lizenz</a:t>
          </a:r>
        </a:p>
        <a:p>
          <a:endParaRPr lang="de-DE" sz="1100"/>
        </a:p>
        <a:p>
          <a:r>
            <a:rPr lang="de-DE" sz="1100">
              <a:solidFill>
                <a:srgbClr val="FF0000"/>
              </a:solidFill>
            </a:rPr>
            <a:t>Um die Monate November und Dezember ausfüllen zu können, benötigen Sie eine Lizenz. </a:t>
          </a:r>
          <a:r>
            <a:rPr lang="de-DE" sz="1100">
              <a:solidFill>
                <a:sysClr val="windowText" lastClr="000000"/>
              </a:solidFill>
            </a:rPr>
            <a:t>Alternativ können Sie</a:t>
          </a:r>
          <a:r>
            <a:rPr lang="de-DE" sz="1100" baseline="0">
              <a:solidFill>
                <a:sysClr val="windowText" lastClr="000000"/>
              </a:solidFill>
            </a:rPr>
            <a:t> auch die kostenlose, funktionseingeschränkte Version nutzen. Beides erhalten Sie über den Link unten.</a:t>
          </a:r>
          <a:endParaRPr lang="de-DE"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zeilenabstand.net/arbeitszeiterfassung-in-excel-vorlage-zur-freien-nutzung/" TargetMode="External"/><Relationship Id="rId2" Type="http://schemas.openxmlformats.org/officeDocument/2006/relationships/hyperlink" Target="mailto:info@zeilenabstand.net" TargetMode="External"/><Relationship Id="rId1" Type="http://schemas.openxmlformats.org/officeDocument/2006/relationships/hyperlink" Target="http://www.zeilenabstand.net/" TargetMode="External"/><Relationship Id="rId5" Type="http://schemas.openxmlformats.org/officeDocument/2006/relationships/drawing" Target="../drawings/drawing4.xml"/><Relationship Id="rId4" Type="http://schemas.openxmlformats.org/officeDocument/2006/relationships/hyperlink" Target="https://www.zeilenabstand.net/arbeitszeiterfassung-in-excel-vorlage-zur-freien-nutzu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6"/>
    <pageSetUpPr fitToPage="1"/>
  </sheetPr>
  <dimension ref="A1:W32"/>
  <sheetViews>
    <sheetView zoomScaleNormal="100" workbookViewId="0">
      <selection activeCell="J37" sqref="J37"/>
    </sheetView>
  </sheetViews>
  <sheetFormatPr baseColWidth="10" defaultRowHeight="15" x14ac:dyDescent="0.25"/>
  <cols>
    <col min="1" max="1" width="6.8554687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bestFit="1" customWidth="1"/>
    <col min="11" max="11" width="15" bestFit="1" customWidth="1"/>
    <col min="12" max="12" width="15.85546875" bestFit="1" customWidth="1"/>
    <col min="14" max="14" width="26.42578125" style="3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3" s="30" customFormat="1" x14ac:dyDescent="0.25">
      <c r="A1" s="27" t="s">
        <v>0</v>
      </c>
      <c r="B1" s="27" t="s">
        <v>1</v>
      </c>
      <c r="C1" s="27" t="s">
        <v>36</v>
      </c>
      <c r="D1" s="28" t="s">
        <v>2</v>
      </c>
      <c r="E1" s="28" t="s">
        <v>3</v>
      </c>
      <c r="F1" s="28" t="s">
        <v>4</v>
      </c>
      <c r="G1" s="29" t="s">
        <v>5</v>
      </c>
      <c r="H1" s="28" t="s">
        <v>59</v>
      </c>
      <c r="I1" s="28" t="s">
        <v>7</v>
      </c>
      <c r="J1" s="28" t="s">
        <v>35</v>
      </c>
      <c r="K1" s="3" t="s">
        <v>67</v>
      </c>
      <c r="L1" s="3" t="s">
        <v>68</v>
      </c>
      <c r="N1" s="41" t="str">
        <f>TEXT(A2,"MMMM")&amp;" "&amp;YEAR(A2)</f>
        <v>Januar 2025</v>
      </c>
      <c r="P1" s="32"/>
      <c r="Q1" s="27" t="s">
        <v>69</v>
      </c>
      <c r="R1" s="33" t="s">
        <v>5</v>
      </c>
      <c r="S1" s="20" t="s">
        <v>59</v>
      </c>
      <c r="T1" s="16" t="s">
        <v>67</v>
      </c>
      <c r="U1" s="16" t="s">
        <v>68</v>
      </c>
      <c r="V1" s="35"/>
      <c r="W1" s="35"/>
    </row>
    <row r="2" spans="1:23" x14ac:dyDescent="0.25">
      <c r="A2" s="34">
        <v>45658</v>
      </c>
      <c r="B2" t="str">
        <f>TEXT(A2,"TTT")</f>
        <v>Mi</v>
      </c>
      <c r="C2" s="42"/>
      <c r="G2" s="11">
        <f>IF(R2&lt;&gt;"",R2,IF(OR(C2="krank",C2="Urlaub",C2="Sonderurlaub"),H2,IF(D2&lt;=E2,(E2-D2-F2)*24,(1-D2+E2-F2)*24)+IF(C2="Urlaub halber Tag",H2/2,0)))</f>
        <v>0</v>
      </c>
      <c r="H2" s="11">
        <f ca="1">IF(S2&lt;&gt;"",S2,IF(OR(C2="Feiertag",A2&lt;Gesamt!$B$11,A2&gt;Gesamt!$B$13,),0,INDIRECT("O"&amp;WEEKDAY(A2,2)+21)))</f>
        <v>8</v>
      </c>
      <c r="I2" s="11">
        <f>IF(OR(C2="Überstundenabbau",C2="Urlaub halber Tag",E2&lt;&gt;""),G2-H2,0)</f>
        <v>0</v>
      </c>
      <c r="J2" s="11"/>
      <c r="K2" s="11">
        <f>IF(T2&lt;&gt;"",T2,IF(C2="Feiertag",G2*Gesamt!$J$32,IF(B2="So",G2*Gesamt!$J$31,IF(B2="Sa",G2*Gesamt!$J$30,0))))</f>
        <v>0</v>
      </c>
      <c r="L2" s="19">
        <f>IF(U2&lt;&gt;"",U2,IF(C2="Feiertag",G2*Gesamt!$K$32,IF(B2="So",G2*Gesamt!$K$31,IF(B2="Sa",G2*Gesamt!$K$30,0))))</f>
        <v>0</v>
      </c>
      <c r="P2" s="36"/>
      <c r="R2" s="11"/>
      <c r="S2" s="11"/>
      <c r="U2" s="19"/>
    </row>
    <row r="3" spans="1:23" x14ac:dyDescent="0.25">
      <c r="A3" s="34">
        <v>45659</v>
      </c>
      <c r="B3" t="str">
        <f t="shared" ref="B3:B32" si="0">TEXT(A3,"TTT")</f>
        <v>Do</v>
      </c>
      <c r="C3" s="42"/>
      <c r="G3" s="11">
        <f t="shared" ref="G3:G32" si="1">IF(R3&lt;&gt;"",R3,IF(OR(C3="krank",C3="Urlaub",C3="Sonderurlaub"),H3,IF(D3&lt;=E3,(E3-D3-F3)*24,(1-D3+E3-F3)*24)+IF(C3="Urlaub halber Tag",H3/2,0)))</f>
        <v>0</v>
      </c>
      <c r="H3" s="11">
        <f ca="1">IF(S3&lt;&gt;"",S3,IF(OR(C3="Feiertag",A3&lt;Gesamt!$B$11,A3&gt;Gesamt!$B$13,),0,INDIRECT("O"&amp;WEEKDAY(A3,2)+21)))</f>
        <v>8</v>
      </c>
      <c r="I3" s="11">
        <f t="shared" ref="I3:I32"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3" x14ac:dyDescent="0.25">
      <c r="A4" s="34">
        <v>45660</v>
      </c>
      <c r="B4" t="str">
        <f t="shared" si="0"/>
        <v>Fr</v>
      </c>
      <c r="C4" s="42"/>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3" x14ac:dyDescent="0.25">
      <c r="A5" s="34">
        <v>45661</v>
      </c>
      <c r="B5" t="str">
        <f t="shared" si="0"/>
        <v>Sa</v>
      </c>
      <c r="C5" s="42"/>
      <c r="G5" s="11">
        <f t="shared" si="1"/>
        <v>0</v>
      </c>
      <c r="H5" s="11">
        <f ca="1">IF(S5&lt;&gt;"",S5,IF(OR(C5="Feiertag",A5&lt;Gesamt!$B$11,A5&gt;Gesamt!$B$13,),0,INDIRECT("O"&amp;WEEKDAY(A5,2)+21)))</f>
        <v>0</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3" x14ac:dyDescent="0.25">
      <c r="A6" s="34">
        <v>45662</v>
      </c>
      <c r="B6" t="str">
        <f t="shared" si="0"/>
        <v>So</v>
      </c>
      <c r="G6" s="11">
        <f t="shared" si="1"/>
        <v>0</v>
      </c>
      <c r="H6" s="11">
        <f ca="1">IF(S6&lt;&gt;"",S6,IF(OR(C6="Feiertag",A6&lt;Gesamt!$B$11,A6&gt;Gesamt!$B$13,),0,INDIRECT("O"&amp;WEEKDAY(A6,2)+21)))</f>
        <v>0</v>
      </c>
      <c r="I6" s="11">
        <f t="shared" si="2"/>
        <v>0</v>
      </c>
      <c r="J6" s="11"/>
      <c r="K6" s="11">
        <f>IF(T6&lt;&gt;"",T6,IF(C6="Feiertag",G6*Gesamt!$J$32,IF(B6="So",G6*Gesamt!$J$31,IF(B6="Sa",G6*Gesamt!$J$30,0))))</f>
        <v>0</v>
      </c>
      <c r="L6" s="19">
        <f>IF(U6&lt;&gt;"",U6,IF(C6="Feiertag",G6*Gesamt!$K$32,IF(B6="So",G6*Gesamt!$K$31,IF(B6="Sa",G6*Gesamt!$K$30,0))))</f>
        <v>0</v>
      </c>
      <c r="P6" s="36"/>
      <c r="R6" s="11"/>
      <c r="S6" s="11"/>
      <c r="U6" s="19"/>
    </row>
    <row r="7" spans="1:23" x14ac:dyDescent="0.25">
      <c r="A7" s="34">
        <v>45663</v>
      </c>
      <c r="B7" t="str">
        <f t="shared" si="0"/>
        <v>Mo</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Gesamt!B9+Gesamt!E2-Gesamt!M2+Gesamt!J2</f>
        <v>0</v>
      </c>
      <c r="P7" s="36"/>
      <c r="R7" s="11"/>
      <c r="S7" s="11"/>
      <c r="U7" s="19"/>
    </row>
    <row r="8" spans="1:23" x14ac:dyDescent="0.25">
      <c r="A8" s="34">
        <v>45664</v>
      </c>
      <c r="B8" t="str">
        <f t="shared" si="0"/>
        <v>Di</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P8" s="36"/>
      <c r="R8" s="11"/>
      <c r="S8" s="11"/>
      <c r="U8" s="19"/>
    </row>
    <row r="9" spans="1:23" x14ac:dyDescent="0.25">
      <c r="A9" s="34">
        <v>45665</v>
      </c>
      <c r="B9" t="str">
        <f t="shared" si="0"/>
        <v>Mi</v>
      </c>
      <c r="G9" s="11">
        <f t="shared" si="1"/>
        <v>0</v>
      </c>
      <c r="H9" s="11">
        <f ca="1">IF(S9&lt;&gt;"",S9,IF(OR(C9="Feiertag",A9&lt;Gesamt!$B$11,A9&gt;Gesamt!$B$13,),0,INDIRECT("O"&amp;WEEKDAY(A9,2)+21)))</f>
        <v>8</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3" x14ac:dyDescent="0.25">
      <c r="A10" s="34">
        <v>45666</v>
      </c>
      <c r="B10" t="str">
        <f t="shared" si="0"/>
        <v>Do</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P10" s="36"/>
      <c r="R10" s="11"/>
      <c r="S10" s="11"/>
      <c r="U10" s="19"/>
    </row>
    <row r="11" spans="1:23" x14ac:dyDescent="0.25">
      <c r="A11" s="34">
        <v>45667</v>
      </c>
      <c r="B11" t="str">
        <f t="shared" si="0"/>
        <v>Fr</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Gesamt!F2</f>
        <v>0</v>
      </c>
      <c r="P11" s="36"/>
      <c r="R11" s="11"/>
      <c r="S11" s="11"/>
      <c r="U11" s="19"/>
    </row>
    <row r="12" spans="1:23" x14ac:dyDescent="0.25">
      <c r="A12" s="34">
        <v>45668</v>
      </c>
      <c r="B12" t="str">
        <f t="shared" si="0"/>
        <v>Sa</v>
      </c>
      <c r="G12" s="11">
        <f t="shared" si="1"/>
        <v>0</v>
      </c>
      <c r="H12" s="11">
        <f ca="1">IF(S12&lt;&gt;"",S12,IF(OR(C12="Feiertag",A12&lt;Gesamt!$B$11,A12&gt;Gesamt!$B$13,),0,INDIRECT("O"&amp;WEEKDAY(A12,2)+21)))</f>
        <v>0</v>
      </c>
      <c r="I12" s="11">
        <f t="shared" si="2"/>
        <v>0</v>
      </c>
      <c r="J12" s="11"/>
      <c r="K12" s="11">
        <f>IF(T12&lt;&gt;"",T12,IF(C12="Feiertag",G12*Gesamt!$J$32,IF(B12="So",G12*Gesamt!$J$31,IF(B12="Sa",G12*Gesamt!$J$30,0))))</f>
        <v>0</v>
      </c>
      <c r="L12" s="19">
        <f>IF(U12&lt;&gt;"",U12,IF(C12="Feiertag",G12*Gesamt!$K$32,IF(B12="So",G12*Gesamt!$K$31,IF(B12="Sa",G12*Gesamt!$K$30,0))))</f>
        <v>0</v>
      </c>
      <c r="P12" s="36"/>
      <c r="R12" s="11"/>
      <c r="S12" s="11"/>
      <c r="U12" s="19"/>
    </row>
    <row r="13" spans="1:23" x14ac:dyDescent="0.25">
      <c r="A13" s="34">
        <v>45669</v>
      </c>
      <c r="B13" t="str">
        <f t="shared" si="0"/>
        <v>So</v>
      </c>
      <c r="G13" s="11">
        <f t="shared" si="1"/>
        <v>0</v>
      </c>
      <c r="H13" s="11">
        <f ca="1">IF(S13&lt;&gt;"",S13,IF(OR(C13="Feiertag",A13&lt;Gesamt!$B$11,A13&gt;Gesamt!$B$13,),0,INDIRECT("O"&amp;WEEKDAY(A13,2)+21)))</f>
        <v>0</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3" x14ac:dyDescent="0.25">
      <c r="A14" s="34">
        <v>45670</v>
      </c>
      <c r="B14" t="str">
        <f t="shared" si="0"/>
        <v>Mo</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P14" s="36"/>
      <c r="R14" s="11"/>
      <c r="S14" s="11"/>
      <c r="U14" s="19"/>
    </row>
    <row r="15" spans="1:23" x14ac:dyDescent="0.25">
      <c r="A15" s="34">
        <v>45671</v>
      </c>
      <c r="B15" t="str">
        <f t="shared" si="0"/>
        <v>Di</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Gesamt!B5+Gesamt!B7-Gesamt!G2</f>
        <v>30</v>
      </c>
      <c r="P15" s="36"/>
      <c r="R15" s="11"/>
      <c r="S15" s="11"/>
      <c r="U15" s="19"/>
    </row>
    <row r="16" spans="1:23" x14ac:dyDescent="0.25">
      <c r="A16" s="34">
        <v>45672</v>
      </c>
      <c r="B16" t="str">
        <f t="shared" si="0"/>
        <v>Mi</v>
      </c>
      <c r="G16" s="11">
        <f t="shared" si="1"/>
        <v>0</v>
      </c>
      <c r="H16" s="11">
        <f ca="1">IF(S16&lt;&gt;"",S16,IF(OR(C16="Feiertag",A16&lt;Gesamt!$B$11,A16&gt;Gesamt!$B$13,),0,INDIRECT("O"&amp;WEEKDAY(A16,2)+21)))</f>
        <v>8</v>
      </c>
      <c r="I16" s="11">
        <f t="shared" si="2"/>
        <v>0</v>
      </c>
      <c r="J16" s="11"/>
      <c r="K16" s="11">
        <f>IF(T16&lt;&gt;"",T16,IF(C16="Feiertag",G16*Gesamt!$J$32,IF(B16="So",G16*Gesamt!$J$31,IF(B16="Sa",G16*Gesamt!$J$30,0))))</f>
        <v>0</v>
      </c>
      <c r="L16" s="19">
        <f>IF(U16&lt;&gt;"",U16,IF(C16="Feiertag",G16*Gesamt!$K$32,IF(B16="So",G16*Gesamt!$K$31,IF(B16="Sa",G16*Gesamt!$K$30,0))))</f>
        <v>0</v>
      </c>
      <c r="N16"/>
      <c r="P16" s="36"/>
      <c r="R16" s="11"/>
      <c r="S16" s="11"/>
      <c r="U16" s="19"/>
    </row>
    <row r="17" spans="1:21" x14ac:dyDescent="0.25">
      <c r="A17" s="34">
        <v>45673</v>
      </c>
      <c r="B17" t="str">
        <f t="shared" si="0"/>
        <v>Do</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45674</v>
      </c>
      <c r="B18" t="str">
        <f t="shared" si="0"/>
        <v>Fr</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45675</v>
      </c>
      <c r="B19" t="str">
        <f t="shared" si="0"/>
        <v>Sa</v>
      </c>
      <c r="G19" s="11">
        <f t="shared" si="1"/>
        <v>0</v>
      </c>
      <c r="H19" s="11">
        <f ca="1">IF(S19&lt;&gt;"",S19,IF(OR(C19="Feiertag",A19&lt;Gesamt!$B$11,A19&gt;Gesamt!$B$13,),0,INDIRECT("O"&amp;WEEKDAY(A19,2)+21)))</f>
        <v>0</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184</v>
      </c>
      <c r="P19" s="36"/>
      <c r="R19" s="11"/>
      <c r="S19" s="11"/>
      <c r="U19" s="19"/>
    </row>
    <row r="20" spans="1:21" x14ac:dyDescent="0.25">
      <c r="A20" s="34">
        <v>45676</v>
      </c>
      <c r="B20" t="str">
        <f t="shared" si="0"/>
        <v>So</v>
      </c>
      <c r="G20" s="11">
        <f t="shared" si="1"/>
        <v>0</v>
      </c>
      <c r="H20" s="11">
        <f ca="1">IF(S20&lt;&gt;"",S20,IF(OR(C20="Feiertag",A20&lt;Gesamt!$B$11,A20&gt;Gesamt!$B$13,),0,INDIRECT("O"&amp;WEEKDAY(A20,2)+21)))</f>
        <v>0</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45677</v>
      </c>
      <c r="B21" t="str">
        <f t="shared" si="0"/>
        <v>Mo</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45678</v>
      </c>
      <c r="B22" t="str">
        <f t="shared" si="0"/>
        <v>Di</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45679</v>
      </c>
      <c r="B23" t="str">
        <f t="shared" si="0"/>
        <v>Mi</v>
      </c>
      <c r="G23" s="11">
        <f t="shared" si="1"/>
        <v>0</v>
      </c>
      <c r="H23" s="11">
        <f ca="1">IF(S23&lt;&gt;"",S23,IF(OR(C23="Feiertag",A23&lt;Gesamt!$B$11,A23&gt;Gesamt!$B$13,),0,INDIRECT("O"&amp;WEEKDAY(A23,2)+21)))</f>
        <v>8</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45680</v>
      </c>
      <c r="B24" t="str">
        <f t="shared" si="0"/>
        <v>Do</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45681</v>
      </c>
      <c r="B25" t="str">
        <f t="shared" si="0"/>
        <v>Fr</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45682</v>
      </c>
      <c r="B26" t="str">
        <f t="shared" si="0"/>
        <v>Sa</v>
      </c>
      <c r="G26" s="11">
        <f t="shared" si="1"/>
        <v>0</v>
      </c>
      <c r="H26" s="11">
        <f ca="1">IF(S26&lt;&gt;"",S26,IF(OR(C26="Feiertag",A26&lt;Gesamt!$B$11,A26&gt;Gesamt!$B$13,),0,INDIRECT("O"&amp;WEEKDAY(A26,2)+21)))</f>
        <v>0</v>
      </c>
      <c r="I26" s="11">
        <f>IF(OR(C26="Überstundenabbau",C26="Urlaub halber Tag",E26&lt;&gt;""),G26-H26,0)</f>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45683</v>
      </c>
      <c r="B27" t="str">
        <f t="shared" si="0"/>
        <v>So</v>
      </c>
      <c r="G27" s="11">
        <f t="shared" si="1"/>
        <v>0</v>
      </c>
      <c r="H27" s="11">
        <f ca="1">IF(S27&lt;&gt;"",S27,IF(OR(C27="Feiertag",A27&lt;Gesamt!$B$11,A27&gt;Gesamt!$B$13,),0,INDIRECT("O"&amp;WEEKDAY(A27,2)+21)))</f>
        <v>0</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45684</v>
      </c>
      <c r="B28" t="str">
        <f t="shared" si="0"/>
        <v>Mo</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45685</v>
      </c>
      <c r="B29" t="str">
        <f t="shared" si="0"/>
        <v>Di</v>
      </c>
      <c r="G29" s="11">
        <f t="shared" si="1"/>
        <v>0</v>
      </c>
      <c r="H29" s="11">
        <f ca="1">IF(S29&lt;&gt;"",S29,IF(OR(C29="Feiertag",A29&lt;Gesamt!$B$11,A29&gt;Gesamt!$B$13,),0,INDIRECT("O"&amp;WEEKDAY(A29,2)+21)))</f>
        <v>8</v>
      </c>
      <c r="I29" s="11">
        <f>IF(OR(C29="Überstundenabbau",C29="Urlaub halber Tag",E29&lt;&gt;""),G29-H29,0)</f>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45686</v>
      </c>
      <c r="B30" t="str">
        <f t="shared" si="0"/>
        <v>Mi</v>
      </c>
      <c r="G30" s="11">
        <f t="shared" si="1"/>
        <v>0</v>
      </c>
      <c r="H30" s="11">
        <f ca="1">IF(S30&lt;&gt;"",S30,IF(OR(C30="Feiertag",A30&lt;Gesamt!$B$11,A30&gt;Gesamt!$B$13,),0,INDIRECT("O"&amp;WEEKDAY(A30,2)+21)))</f>
        <v>8</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45687</v>
      </c>
      <c r="B31" t="str">
        <f t="shared" si="0"/>
        <v>Do</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v>45688</v>
      </c>
      <c r="B32" t="str">
        <f t="shared" si="0"/>
        <v>Fr</v>
      </c>
      <c r="G32" s="11">
        <f t="shared" si="1"/>
        <v>0</v>
      </c>
      <c r="H32" s="11">
        <f ca="1">IF(S32&lt;&gt;"",S32,IF(OR(C32="Feiertag",A32&lt;Gesamt!$B$11,A32&gt;Gesamt!$B$13,),0,INDIRECT("O"&amp;WEEKDAY(A32,2)+21)))</f>
        <v>8</v>
      </c>
      <c r="I32" s="11">
        <f t="shared" si="2"/>
        <v>0</v>
      </c>
      <c r="J32" s="11"/>
      <c r="K32" s="11">
        <f>IF(T32&lt;&gt;"",T32,IF(C32="Feiertag",G32*Gesamt!$J$32,IF(B32="So",G32*Gesamt!$J$31,IF(B32="Sa",G32*Gesamt!$J$30,0))))</f>
        <v>0</v>
      </c>
      <c r="L32" s="19">
        <f>IF(U32&lt;&gt;"",U32,IF(C32="Feiertag",G32*Gesamt!$K$32,IF(B32="So",G32*Gesamt!$K$31,IF(B32="Sa",G32*Gesamt!$K$30,0))))</f>
        <v>0</v>
      </c>
      <c r="P32" s="36"/>
      <c r="R32" s="11"/>
      <c r="S32" s="11"/>
      <c r="U32" s="19"/>
    </row>
  </sheetData>
  <sheetProtection algorithmName="SHA-512" hashValue="bPHluXO4y+EFtUfJ6xT6nnH3v2du3eFGJVzxOe22RaYj4I+aNDxIQBKJlwfKYwzt08/BOcLeKa3G5c1j9ckaig==" saltValue="rvT3TU96SCBuQLX0OIWf2Q==" spinCount="100000" sheet="1" objects="1" scenarios="1"/>
  <protectedRanges>
    <protectedRange sqref="J2:J32 O22:O28 R2:U32 C2:F32" name="Bereich1"/>
  </protectedRanges>
  <mergeCells count="1">
    <mergeCell ref="N3:O3"/>
  </mergeCells>
  <phoneticPr fontId="0" type="noConversion"/>
  <conditionalFormatting sqref="A2:L32">
    <cfRule type="expression" dxfId="23" priority="1">
      <formula>$C2="Feiertag"</formula>
    </cfRule>
    <cfRule type="expression" dxfId="22" priority="2">
      <formula>WEEKDAY($A2,2)&gt;=6</formula>
    </cfRule>
  </conditionalFormatting>
  <pageMargins left="0.7" right="0.7" top="0.78740157499999996" bottom="0.78740157499999996" header="0.3" footer="0.3"/>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19BBD62-FC8E-4948-85E8-9D41EC27BF3A}">
          <x14:formula1>
            <xm:f>Anleitung!$AA$1:$AA$6</xm:f>
          </x14:formula1>
          <xm:sqref>C2:C32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tabColor theme="4"/>
    <pageSetUpPr fitToPage="1"/>
  </sheetPr>
  <dimension ref="A1:U32"/>
  <sheetViews>
    <sheetView zoomScaleNormal="100" workbookViewId="0">
      <selection activeCell="L38" sqref="L38"/>
    </sheetView>
  </sheetViews>
  <sheetFormatPr baseColWidth="10" defaultRowHeight="15" x14ac:dyDescent="0.25"/>
  <cols>
    <col min="1" max="1" width="7.140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Oktober 2025</v>
      </c>
      <c r="P1" s="32"/>
      <c r="Q1" s="27" t="s">
        <v>69</v>
      </c>
      <c r="R1" s="33" t="s">
        <v>5</v>
      </c>
      <c r="S1" s="20" t="s">
        <v>59</v>
      </c>
      <c r="T1" s="16" t="s">
        <v>67</v>
      </c>
      <c r="U1" s="16" t="s">
        <v>68</v>
      </c>
    </row>
    <row r="2" spans="1:21" x14ac:dyDescent="0.25">
      <c r="A2" s="34">
        <v>45931</v>
      </c>
      <c r="B2" t="str">
        <f>TEXT(A2,"TTT")</f>
        <v>Mi</v>
      </c>
      <c r="G2" s="11">
        <f>IF(R2&lt;&gt;"",R2,IF(OR(C2="krank",C2="Urlaub",C2="Sonderurlaub"),H2,IF(D2&lt;=E2,(E2-D2-F2)*24,(1-D2+E2-F2)*24)+IF(C2="Urlaub halber Tag",H2/2,0)))</f>
        <v>0</v>
      </c>
      <c r="H2" s="11">
        <f ca="1">IF(S2&lt;&gt;"",S2,IF(OR(C2="Feiertag",A2&lt;Gesamt!$B$11,A2&gt;Gesamt!$B$13,),0,INDIRECT("O"&amp;WEEKDAY(A2,2)+21)))</f>
        <v>8</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45932</v>
      </c>
      <c r="B3" t="str">
        <f t="shared" ref="B3:B32" si="0">TEXT(A3,"TTT")</f>
        <v>Do</v>
      </c>
      <c r="G3" s="11">
        <f t="shared" ref="G3:G32" si="1">IF(R3&lt;&gt;"",R3,IF(OR(C3="krank",C3="Urlaub",C3="Sonderurlaub"),H3,IF(D3&lt;=E3,(E3-D3-F3)*24,(1-D3+E3-F3)*24)+IF(C3="Urlaub halber Tag",H3/2,0)))</f>
        <v>0</v>
      </c>
      <c r="H3" s="11">
        <f ca="1">IF(S3&lt;&gt;"",S3,IF(OR(C3="Feiertag",A3&lt;Gesamt!$B$11,A3&gt;Gesamt!$B$13,),0,INDIRECT("O"&amp;WEEKDAY(A3,2)+21)))</f>
        <v>8</v>
      </c>
      <c r="I3" s="11">
        <f t="shared" ref="I3:I32"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45933</v>
      </c>
      <c r="B4" t="str">
        <f t="shared" si="0"/>
        <v>Fr</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45934</v>
      </c>
      <c r="B5" t="str">
        <f t="shared" si="0"/>
        <v>Sa</v>
      </c>
      <c r="G5" s="11">
        <f t="shared" si="1"/>
        <v>0</v>
      </c>
      <c r="H5" s="11">
        <f ca="1">IF(S5&lt;&gt;"",S5,IF(OR(C5="Feiertag",A5&lt;Gesamt!$B$11,A5&gt;Gesamt!$B$13,),0,INDIRECT("O"&amp;WEEKDAY(A5,2)+21)))</f>
        <v>0</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45935</v>
      </c>
      <c r="B6" t="str">
        <f t="shared" si="0"/>
        <v>So</v>
      </c>
      <c r="G6" s="11">
        <f t="shared" si="1"/>
        <v>0</v>
      </c>
      <c r="H6" s="11">
        <f ca="1">IF(S6&lt;&gt;"",S6,IF(OR(C6="Feiertag",A6&lt;Gesamt!$B$11,A6&gt;Gesamt!$B$13,),0,INDIRECT("O"&amp;WEEKDAY(A6,2)+21)))</f>
        <v>0</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45936</v>
      </c>
      <c r="B7" t="str">
        <f t="shared" si="0"/>
        <v>Mo</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Gesamt!B9+SUM(Gesamt!E2:E11)-SUM(Gesamt!M2:M11)+SUM(Gesamt!J2:J11)</f>
        <v>0</v>
      </c>
      <c r="P7" s="36"/>
      <c r="R7" s="11"/>
      <c r="S7" s="11"/>
      <c r="U7" s="19"/>
    </row>
    <row r="8" spans="1:21" x14ac:dyDescent="0.25">
      <c r="A8" s="34">
        <v>45937</v>
      </c>
      <c r="B8" t="str">
        <f t="shared" si="0"/>
        <v>Di</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45938</v>
      </c>
      <c r="B9" t="str">
        <f t="shared" si="0"/>
        <v>Mi</v>
      </c>
      <c r="G9" s="11">
        <f t="shared" si="1"/>
        <v>0</v>
      </c>
      <c r="H9" s="11">
        <f ca="1">IF(S9&lt;&gt;"",S9,IF(OR(C9="Feiertag",A9&lt;Gesamt!$B$11,A9&gt;Gesamt!$B$13,),0,INDIRECT("O"&amp;WEEKDAY(A9,2)+21)))</f>
        <v>8</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45939</v>
      </c>
      <c r="B10" t="str">
        <f t="shared" si="0"/>
        <v>Do</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45940</v>
      </c>
      <c r="B11" t="str">
        <f t="shared" si="0"/>
        <v>Fr</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SUM(Gesamt!F2:F11)</f>
        <v>0</v>
      </c>
      <c r="P11" s="36"/>
      <c r="R11" s="11"/>
      <c r="S11" s="11"/>
      <c r="U11" s="19"/>
    </row>
    <row r="12" spans="1:21" x14ac:dyDescent="0.25">
      <c r="A12" s="34">
        <v>45941</v>
      </c>
      <c r="B12" t="str">
        <f t="shared" si="0"/>
        <v>Sa</v>
      </c>
      <c r="G12" s="11">
        <f t="shared" si="1"/>
        <v>0</v>
      </c>
      <c r="H12" s="11">
        <f ca="1">IF(S12&lt;&gt;"",S12,IF(OR(C12="Feiertag",A12&lt;Gesamt!$B$11,A12&gt;Gesamt!$B$13,),0,INDIRECT("O"&amp;WEEKDAY(A12,2)+21)))</f>
        <v>0</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45942</v>
      </c>
      <c r="B13" t="str">
        <f t="shared" si="0"/>
        <v>So</v>
      </c>
      <c r="G13" s="11">
        <f t="shared" si="1"/>
        <v>0</v>
      </c>
      <c r="H13" s="11">
        <f ca="1">IF(S13&lt;&gt;"",S13,IF(OR(C13="Feiertag",A13&lt;Gesamt!$B$11,A13&gt;Gesamt!$B$13,),0,INDIRECT("O"&amp;WEEKDAY(A13,2)+21)))</f>
        <v>0</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45943</v>
      </c>
      <c r="B14" t="str">
        <f t="shared" si="0"/>
        <v>Mo</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45944</v>
      </c>
      <c r="B15" t="str">
        <f t="shared" si="0"/>
        <v>Di</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Gesamt!B5+Gesamt!B7-SUM(Gesamt!G2:G11)</f>
        <v>30</v>
      </c>
      <c r="P15" s="36"/>
      <c r="R15" s="11"/>
      <c r="S15" s="11"/>
      <c r="U15" s="19"/>
    </row>
    <row r="16" spans="1:21" x14ac:dyDescent="0.25">
      <c r="A16" s="34">
        <v>45945</v>
      </c>
      <c r="B16" t="str">
        <f t="shared" si="0"/>
        <v>Mi</v>
      </c>
      <c r="G16" s="11">
        <f t="shared" si="1"/>
        <v>0</v>
      </c>
      <c r="H16" s="11">
        <f ca="1">IF(S16&lt;&gt;"",S16,IF(OR(C16="Feiertag",A16&lt;Gesamt!$B$11,A16&gt;Gesamt!$B$13,),0,INDIRECT("O"&amp;WEEKDAY(A16,2)+21)))</f>
        <v>8</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45946</v>
      </c>
      <c r="B17" t="str">
        <f t="shared" si="0"/>
        <v>Do</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45947</v>
      </c>
      <c r="B18" t="str">
        <f t="shared" si="0"/>
        <v>Fr</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45948</v>
      </c>
      <c r="B19" t="str">
        <f t="shared" si="0"/>
        <v>Sa</v>
      </c>
      <c r="G19" s="11">
        <f t="shared" si="1"/>
        <v>0</v>
      </c>
      <c r="H19" s="11">
        <f ca="1">IF(S19&lt;&gt;"",S19,IF(OR(C19="Feiertag",A19&lt;Gesamt!$B$11,A19&gt;Gesamt!$B$13,),0,INDIRECT("O"&amp;WEEKDAY(A19,2)+21)))</f>
        <v>0</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184</v>
      </c>
      <c r="P19" s="36"/>
      <c r="R19" s="11"/>
      <c r="S19" s="11"/>
      <c r="U19" s="19"/>
    </row>
    <row r="20" spans="1:21" x14ac:dyDescent="0.25">
      <c r="A20" s="34">
        <v>45949</v>
      </c>
      <c r="B20" t="str">
        <f t="shared" si="0"/>
        <v>So</v>
      </c>
      <c r="G20" s="11">
        <f t="shared" si="1"/>
        <v>0</v>
      </c>
      <c r="H20" s="11">
        <f ca="1">IF(S20&lt;&gt;"",S20,IF(OR(C20="Feiertag",A20&lt;Gesamt!$B$11,A20&gt;Gesamt!$B$13,),0,INDIRECT("O"&amp;WEEKDAY(A20,2)+21)))</f>
        <v>0</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45950</v>
      </c>
      <c r="B21" t="str">
        <f t="shared" si="0"/>
        <v>Mo</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45951</v>
      </c>
      <c r="B22" t="str">
        <f t="shared" si="0"/>
        <v>Di</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45952</v>
      </c>
      <c r="B23" t="str">
        <f t="shared" si="0"/>
        <v>Mi</v>
      </c>
      <c r="G23" s="11">
        <f t="shared" si="1"/>
        <v>0</v>
      </c>
      <c r="H23" s="11">
        <f ca="1">IF(S23&lt;&gt;"",S23,IF(OR(C23="Feiertag",A23&lt;Gesamt!$B$11,A23&gt;Gesamt!$B$13,),0,INDIRECT("O"&amp;WEEKDAY(A23,2)+21)))</f>
        <v>8</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45953</v>
      </c>
      <c r="B24" t="str">
        <f t="shared" si="0"/>
        <v>Do</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45954</v>
      </c>
      <c r="B25" t="str">
        <f t="shared" si="0"/>
        <v>Fr</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45955</v>
      </c>
      <c r="B26" t="str">
        <f t="shared" si="0"/>
        <v>Sa</v>
      </c>
      <c r="G26" s="11">
        <f t="shared" si="1"/>
        <v>0</v>
      </c>
      <c r="H26" s="11">
        <f ca="1">IF(S26&lt;&gt;"",S26,IF(OR(C26="Feiertag",A26&lt;Gesamt!$B$11,A26&gt;Gesamt!$B$13,),0,INDIRECT("O"&amp;WEEKDAY(A26,2)+21)))</f>
        <v>0</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45956</v>
      </c>
      <c r="B27" t="str">
        <f t="shared" si="0"/>
        <v>So</v>
      </c>
      <c r="G27" s="11">
        <f t="shared" si="1"/>
        <v>0</v>
      </c>
      <c r="H27" s="11">
        <f ca="1">IF(S27&lt;&gt;"",S27,IF(OR(C27="Feiertag",A27&lt;Gesamt!$B$11,A27&gt;Gesamt!$B$13,),0,INDIRECT("O"&amp;WEEKDAY(A27,2)+21)))</f>
        <v>0</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45957</v>
      </c>
      <c r="B28" t="str">
        <f t="shared" si="0"/>
        <v>Mo</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45958</v>
      </c>
      <c r="B29" t="str">
        <f t="shared" si="0"/>
        <v>Di</v>
      </c>
      <c r="G29" s="11">
        <f t="shared" si="1"/>
        <v>0</v>
      </c>
      <c r="H29" s="11">
        <f ca="1">IF(S29&lt;&gt;"",S29,IF(OR(C29="Feiertag",A29&lt;Gesamt!$B$11,A29&gt;Gesamt!$B$13,),0,INDIRECT("O"&amp;WEEKDAY(A29,2)+21)))</f>
        <v>8</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45959</v>
      </c>
      <c r="B30" t="str">
        <f t="shared" si="0"/>
        <v>Mi</v>
      </c>
      <c r="G30" s="11">
        <f t="shared" si="1"/>
        <v>0</v>
      </c>
      <c r="H30" s="11">
        <f ca="1">IF(S30&lt;&gt;"",S30,IF(OR(C30="Feiertag",A30&lt;Gesamt!$B$11,A30&gt;Gesamt!$B$13,),0,INDIRECT("O"&amp;WEEKDAY(A30,2)+21)))</f>
        <v>8</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45960</v>
      </c>
      <c r="B31" t="str">
        <f t="shared" si="0"/>
        <v>Do</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v>45961</v>
      </c>
      <c r="B32" t="str">
        <f t="shared" si="0"/>
        <v>Fr</v>
      </c>
      <c r="G32" s="11">
        <f t="shared" si="1"/>
        <v>0</v>
      </c>
      <c r="H32" s="11">
        <f ca="1">IF(S32&lt;&gt;"",S32,IF(OR(C32="Feiertag",A32&lt;Gesamt!$B$11,A32&gt;Gesamt!$B$13,),0,INDIRECT("O"&amp;WEEKDAY(A32,2)+21)))</f>
        <v>8</v>
      </c>
      <c r="I32" s="11">
        <f t="shared" si="2"/>
        <v>0</v>
      </c>
      <c r="J32" s="11"/>
      <c r="K32" s="11">
        <f>IF(T32&lt;&gt;"",T32,IF(C32="Feiertag",G32*Gesamt!$J$32,IF(B32="So",G32*Gesamt!$J$31,IF(B32="Sa",G32*Gesamt!$J$30,0))))</f>
        <v>0</v>
      </c>
      <c r="L32" s="19">
        <f>IF(U32&lt;&gt;"",U32,IF(C32="Feiertag",G32*Gesamt!$K$32,IF(B32="So",G32*Gesamt!$K$31,IF(B32="Sa",G32*Gesamt!$K$30,0))))</f>
        <v>0</v>
      </c>
      <c r="P32" s="36"/>
      <c r="R32" s="11"/>
      <c r="S32" s="11"/>
      <c r="U32" s="19"/>
    </row>
  </sheetData>
  <sheetProtection algorithmName="SHA-512" hashValue="6UCwmHzV15EU8t4WRkDUwM/VCEg4DuS01vVeep2BzfauAlAsWfEgAGG0IutLbY4f/3G2DMyzFpzzERctvsBi2Q==" saltValue="u0hYIdt0GlGjNKlppyjXjQ==" spinCount="100000" sheet="1" objects="1" scenarios="1"/>
  <protectedRanges>
    <protectedRange sqref="C2:F32 J2:J32 O22:O28 R2:U32" name="Bereich1"/>
  </protectedRanges>
  <mergeCells count="1">
    <mergeCell ref="N3:O3"/>
  </mergeCells>
  <phoneticPr fontId="0" type="noConversion"/>
  <conditionalFormatting sqref="A2:L32">
    <cfRule type="expression" dxfId="5" priority="1">
      <formula>$C2="Feiertag"</formula>
    </cfRule>
    <cfRule type="expression" dxfId="4" priority="2">
      <formula>WEEKDAY($A2,2)&gt;=6</formula>
    </cfRule>
  </conditionalFormatting>
  <pageMargins left="0.7" right="0.7" top="0.78740157499999996" bottom="0.78740157499999996" header="0.3" footer="0.3"/>
  <pageSetup paperSize="9" scale="84" orientation="landscape" horizontalDpi="4294967293" verticalDpi="0"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45EA5EA-80F0-4A6D-8856-0A98D17DC0D9}">
          <x14:formula1>
            <xm:f>Anleitung!$AA$1:$AA$6</xm:f>
          </x14:formula1>
          <xm:sqref>C2:C32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tabColor theme="6"/>
    <pageSetUpPr fitToPage="1"/>
  </sheetPr>
  <dimension ref="A1:U32"/>
  <sheetViews>
    <sheetView zoomScaleNormal="100" workbookViewId="0">
      <selection activeCell="G36" sqref="G36"/>
    </sheetView>
  </sheetViews>
  <sheetFormatPr baseColWidth="10" defaultRowHeight="15" x14ac:dyDescent="0.25"/>
  <cols>
    <col min="1" max="1" width="7.57031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November 2025</v>
      </c>
      <c r="P1" s="32"/>
      <c r="Q1" s="27" t="s">
        <v>69</v>
      </c>
      <c r="R1" s="33" t="s">
        <v>5</v>
      </c>
      <c r="S1" s="20" t="s">
        <v>59</v>
      </c>
      <c r="T1" s="16" t="s">
        <v>67</v>
      </c>
      <c r="U1" s="16" t="s">
        <v>68</v>
      </c>
    </row>
    <row r="2" spans="1:21" x14ac:dyDescent="0.25">
      <c r="A2" s="34">
        <v>45962</v>
      </c>
      <c r="B2" t="str">
        <f>TEXT(A2,"TTT")</f>
        <v>Sa</v>
      </c>
      <c r="G2" s="11">
        <f>IF(R2&lt;&gt;"",R2,IF(OR(C2="krank",C2="Urlaub",C2="Sonderurlaub"),H2,IF(D2&lt;=E2,(E2-D2-F2)*24,(1-D2+E2-F2)*24)+IF(C2="Urlaub halber Tag",H2/2,0)))</f>
        <v>0</v>
      </c>
      <c r="H2" s="11">
        <f ca="1">IF(S2&lt;&gt;"",S2,IF(OR(C2="Feiertag",A2&lt;Gesamt!$B$11,A2&gt;Gesamt!$B$13,),0,INDIRECT("O"&amp;WEEKDAY(A2,2)+21)))</f>
        <v>0</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45963</v>
      </c>
      <c r="B3" t="str">
        <f t="shared" ref="B3:B31" si="0">TEXT(A3,"TTT")</f>
        <v>So</v>
      </c>
      <c r="G3" s="11">
        <f t="shared" ref="G3:G31" si="1">IF(R3&lt;&gt;"",R3,IF(OR(C3="krank",C3="Urlaub",C3="Sonderurlaub"),H3,IF(D3&lt;=E3,(E3-D3-F3)*24,(1-D3+E3-F3)*24)+IF(C3="Urlaub halber Tag",H3/2,0)))</f>
        <v>0</v>
      </c>
      <c r="H3" s="11">
        <f ca="1">IF(S3&lt;&gt;"",S3,IF(OR(C3="Feiertag",A3&lt;Gesamt!$B$11,A3&gt;Gesamt!$B$13,),0,INDIRECT("O"&amp;WEEKDAY(A3,2)+21)))</f>
        <v>0</v>
      </c>
      <c r="I3" s="11">
        <f t="shared" ref="I3:I31"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45964</v>
      </c>
      <c r="B4" t="str">
        <f t="shared" si="0"/>
        <v>Mo</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45965</v>
      </c>
      <c r="B5" t="str">
        <f t="shared" si="0"/>
        <v>Di</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45966</v>
      </c>
      <c r="B6" t="str">
        <f t="shared" si="0"/>
        <v>Mi</v>
      </c>
      <c r="G6" s="11">
        <f t="shared" si="1"/>
        <v>0</v>
      </c>
      <c r="H6" s="11">
        <f ca="1">IF(S6&lt;&gt;"",S6,IF(OR(C6="Feiertag",A6&lt;Gesamt!$B$11,A6&gt;Gesamt!$B$13,),0,INDIRECT("O"&amp;WEEKDAY(A6,2)+21)))</f>
        <v>8</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45967</v>
      </c>
      <c r="B7" t="str">
        <f t="shared" si="0"/>
        <v>Do</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Gesamt!B9+SUM(Gesamt!E2:E12)-SUM(Gesamt!M2:M12)+SUM(Gesamt!J2:J12)</f>
        <v>0</v>
      </c>
      <c r="P7" s="36"/>
      <c r="R7" s="11"/>
      <c r="S7" s="11"/>
      <c r="U7" s="19"/>
    </row>
    <row r="8" spans="1:21" x14ac:dyDescent="0.25">
      <c r="A8" s="34">
        <v>45968</v>
      </c>
      <c r="B8" t="str">
        <f t="shared" si="0"/>
        <v>Fr</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45969</v>
      </c>
      <c r="B9" t="str">
        <f t="shared" si="0"/>
        <v>Sa</v>
      </c>
      <c r="G9" s="11">
        <f t="shared" si="1"/>
        <v>0</v>
      </c>
      <c r="H9" s="11">
        <f ca="1">IF(S9&lt;&gt;"",S9,IF(OR(C9="Feiertag",A9&lt;Gesamt!$B$11,A9&gt;Gesamt!$B$13,),0,INDIRECT("O"&amp;WEEKDAY(A9,2)+21)))</f>
        <v>0</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45970</v>
      </c>
      <c r="B10" t="str">
        <f t="shared" si="0"/>
        <v>So</v>
      </c>
      <c r="G10" s="11">
        <f t="shared" si="1"/>
        <v>0</v>
      </c>
      <c r="H10" s="11">
        <f ca="1">IF(S10&lt;&gt;"",S10,IF(OR(C10="Feiertag",A10&lt;Gesamt!$B$11,A10&gt;Gesamt!$B$13,),0,INDIRECT("O"&amp;WEEKDAY(A10,2)+21)))</f>
        <v>0</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45971</v>
      </c>
      <c r="B11" t="str">
        <f t="shared" si="0"/>
        <v>Mo</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SUM(Gesamt!F2:F12)</f>
        <v>0</v>
      </c>
      <c r="P11" s="36"/>
      <c r="R11" s="11"/>
      <c r="S11" s="11"/>
      <c r="U11" s="19"/>
    </row>
    <row r="12" spans="1:21" x14ac:dyDescent="0.25">
      <c r="A12" s="34">
        <v>45972</v>
      </c>
      <c r="B12" t="str">
        <f t="shared" si="0"/>
        <v>Di</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45973</v>
      </c>
      <c r="B13" t="str">
        <f t="shared" si="0"/>
        <v>Mi</v>
      </c>
      <c r="G13" s="11">
        <f t="shared" si="1"/>
        <v>0</v>
      </c>
      <c r="H13" s="11">
        <f ca="1">IF(S13&lt;&gt;"",S13,IF(OR(C13="Feiertag",A13&lt;Gesamt!$B$11,A13&gt;Gesamt!$B$13,),0,INDIRECT("O"&amp;WEEKDAY(A13,2)+21)))</f>
        <v>8</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45974</v>
      </c>
      <c r="B14" t="str">
        <f t="shared" si="0"/>
        <v>Do</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45975</v>
      </c>
      <c r="B15" t="str">
        <f t="shared" si="0"/>
        <v>Fr</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Gesamt!B5+Gesamt!B7-SUM(Gesamt!G2:G12)</f>
        <v>30</v>
      </c>
      <c r="P15" s="36"/>
      <c r="R15" s="11"/>
      <c r="S15" s="11"/>
      <c r="U15" s="19"/>
    </row>
    <row r="16" spans="1:21" x14ac:dyDescent="0.25">
      <c r="A16" s="34">
        <v>45976</v>
      </c>
      <c r="B16" t="str">
        <f t="shared" si="0"/>
        <v>Sa</v>
      </c>
      <c r="G16" s="11">
        <f t="shared" si="1"/>
        <v>0</v>
      </c>
      <c r="H16" s="11">
        <f ca="1">IF(S16&lt;&gt;"",S16,IF(OR(C16="Feiertag",A16&lt;Gesamt!$B$11,A16&gt;Gesamt!$B$13,),0,INDIRECT("O"&amp;WEEKDAY(A16,2)+21)))</f>
        <v>0</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45977</v>
      </c>
      <c r="B17" t="str">
        <f t="shared" si="0"/>
        <v>So</v>
      </c>
      <c r="G17" s="11">
        <f t="shared" si="1"/>
        <v>0</v>
      </c>
      <c r="H17" s="11">
        <f ca="1">IF(S17&lt;&gt;"",S17,IF(OR(C17="Feiertag",A17&lt;Gesamt!$B$11,A17&gt;Gesamt!$B$13,),0,INDIRECT("O"&amp;WEEKDAY(A17,2)+21)))</f>
        <v>0</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45978</v>
      </c>
      <c r="B18" t="str">
        <f t="shared" si="0"/>
        <v>Mo</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45979</v>
      </c>
      <c r="B19" t="str">
        <f t="shared" si="0"/>
        <v>Di</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160</v>
      </c>
      <c r="P19" s="36"/>
      <c r="R19" s="11"/>
      <c r="S19" s="11"/>
      <c r="U19" s="19"/>
    </row>
    <row r="20" spans="1:21" x14ac:dyDescent="0.25">
      <c r="A20" s="34">
        <v>45980</v>
      </c>
      <c r="B20" t="str">
        <f t="shared" si="0"/>
        <v>Mi</v>
      </c>
      <c r="G20" s="11">
        <f t="shared" si="1"/>
        <v>0</v>
      </c>
      <c r="H20" s="11">
        <f ca="1">IF(S20&lt;&gt;"",S20,IF(OR(C20="Feiertag",A20&lt;Gesamt!$B$11,A20&gt;Gesamt!$B$13,),0,INDIRECT("O"&amp;WEEKDAY(A20,2)+21)))</f>
        <v>8</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45981</v>
      </c>
      <c r="B21" t="str">
        <f t="shared" si="0"/>
        <v>Do</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45982</v>
      </c>
      <c r="B22" t="str">
        <f t="shared" si="0"/>
        <v>Fr</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45983</v>
      </c>
      <c r="B23" t="str">
        <f t="shared" si="0"/>
        <v>Sa</v>
      </c>
      <c r="G23" s="11">
        <f t="shared" si="1"/>
        <v>0</v>
      </c>
      <c r="H23" s="11">
        <f ca="1">IF(S23&lt;&gt;"",S23,IF(OR(C23="Feiertag",A23&lt;Gesamt!$B$11,A23&gt;Gesamt!$B$13,),0,INDIRECT("O"&amp;WEEKDAY(A23,2)+21)))</f>
        <v>0</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45984</v>
      </c>
      <c r="B24" t="str">
        <f t="shared" si="0"/>
        <v>So</v>
      </c>
      <c r="G24" s="11">
        <f t="shared" si="1"/>
        <v>0</v>
      </c>
      <c r="H24" s="11">
        <f ca="1">IF(S24&lt;&gt;"",S24,IF(OR(C24="Feiertag",A24&lt;Gesamt!$B$11,A24&gt;Gesamt!$B$13,),0,INDIRECT("O"&amp;WEEKDAY(A24,2)+21)))</f>
        <v>0</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45985</v>
      </c>
      <c r="B25" t="str">
        <f t="shared" si="0"/>
        <v>Mo</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45986</v>
      </c>
      <c r="B26" t="str">
        <f t="shared" si="0"/>
        <v>Di</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45987</v>
      </c>
      <c r="B27" t="str">
        <f t="shared" si="0"/>
        <v>Mi</v>
      </c>
      <c r="G27" s="11">
        <f t="shared" si="1"/>
        <v>0</v>
      </c>
      <c r="H27" s="11">
        <f ca="1">IF(S27&lt;&gt;"",S27,IF(OR(C27="Feiertag",A27&lt;Gesamt!$B$11,A27&gt;Gesamt!$B$13,),0,INDIRECT("O"&amp;WEEKDAY(A27,2)+21)))</f>
        <v>8</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45988</v>
      </c>
      <c r="B28" t="str">
        <f t="shared" si="0"/>
        <v>Do</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45989</v>
      </c>
      <c r="B29" t="str">
        <f t="shared" si="0"/>
        <v>Fr</v>
      </c>
      <c r="G29" s="11">
        <f t="shared" si="1"/>
        <v>0</v>
      </c>
      <c r="H29" s="11">
        <f ca="1">IF(S29&lt;&gt;"",S29,IF(OR(C29="Feiertag",A29&lt;Gesamt!$B$11,A29&gt;Gesamt!$B$13,),0,INDIRECT("O"&amp;WEEKDAY(A29,2)+21)))</f>
        <v>8</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45990</v>
      </c>
      <c r="B30" t="str">
        <f t="shared" si="0"/>
        <v>Sa</v>
      </c>
      <c r="G30" s="11">
        <f t="shared" si="1"/>
        <v>0</v>
      </c>
      <c r="H30" s="11">
        <f ca="1">IF(S30&lt;&gt;"",S30,IF(OR(C30="Feiertag",A30&lt;Gesamt!$B$11,A30&gt;Gesamt!$B$13,),0,INDIRECT("O"&amp;WEEKDAY(A30,2)+21)))</f>
        <v>0</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45991</v>
      </c>
      <c r="B31" t="str">
        <f t="shared" si="0"/>
        <v>So</v>
      </c>
      <c r="G31" s="11">
        <f t="shared" si="1"/>
        <v>0</v>
      </c>
      <c r="H31" s="11">
        <f ca="1">IF(S31&lt;&gt;"",S31,IF(OR(C31="Feiertag",A31&lt;Gesamt!$B$11,A31&gt;Gesamt!$B$13,),0,INDIRECT("O"&amp;WEEKDAY(A31,2)+21)))</f>
        <v>0</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c r="H32" s="11"/>
      <c r="I32" s="11"/>
      <c r="J32" s="11"/>
      <c r="K32" s="11"/>
      <c r="L32" s="11"/>
      <c r="U32" s="19"/>
    </row>
  </sheetData>
  <sheetProtection algorithmName="SHA-512" hashValue="QVJcKDt+yRPLdrD22suSboOZyeMLqFv7l554wI9+z+fIFxdy2/KkreVxO9i/tA8enQcOFN8uqY+uoEu4Sk35jA==" saltValue="OfWpcNPc+nZCrRgHA+7CJw==" spinCount="100000" sheet="1" objects="1" scenarios="1"/>
  <protectedRanges>
    <protectedRange sqref="C2:F32 J2:J32 O22:O28 R2:U32" name="Bereich1"/>
  </protectedRanges>
  <mergeCells count="1">
    <mergeCell ref="N3:O3"/>
  </mergeCells>
  <phoneticPr fontId="0" type="noConversion"/>
  <conditionalFormatting sqref="A2:L31">
    <cfRule type="expression" dxfId="3" priority="1">
      <formula>$C2="Feiertag"</formula>
    </cfRule>
    <cfRule type="expression" dxfId="2" priority="2">
      <formula>WEEKDAY($A2,2)&gt;=6</formula>
    </cfRule>
  </conditionalFormatting>
  <pageMargins left="0.7" right="0.7" top="0.78740157499999996" bottom="0.78740157499999996" header="0.3" footer="0.3"/>
  <pageSetup paperSize="9" scale="83" orientation="landscape"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C327BB8-7D87-4A48-ADE3-70624C70AC54}">
          <x14:formula1>
            <xm:f>Anleitung!$AA$1:$AA$6</xm:f>
          </x14:formula1>
          <xm:sqref>C2:C31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tabColor theme="4"/>
    <pageSetUpPr fitToPage="1"/>
  </sheetPr>
  <dimension ref="A1:U33"/>
  <sheetViews>
    <sheetView zoomScaleNormal="100" workbookViewId="0">
      <selection activeCell="K37" sqref="K37"/>
    </sheetView>
  </sheetViews>
  <sheetFormatPr baseColWidth="10" defaultRowHeight="15" x14ac:dyDescent="0.25"/>
  <cols>
    <col min="1" max="1" width="7.28515625" bestFit="1" customWidth="1"/>
    <col min="2" max="2" width="4"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Dezember 2025</v>
      </c>
      <c r="P1" s="32"/>
      <c r="Q1" s="27" t="s">
        <v>69</v>
      </c>
      <c r="R1" s="33" t="s">
        <v>5</v>
      </c>
      <c r="S1" s="20" t="s">
        <v>59</v>
      </c>
      <c r="T1" s="16" t="s">
        <v>67</v>
      </c>
      <c r="U1" s="16" t="s">
        <v>68</v>
      </c>
    </row>
    <row r="2" spans="1:21" x14ac:dyDescent="0.25">
      <c r="A2" s="34">
        <v>45992</v>
      </c>
      <c r="B2" t="str">
        <f>TEXT(A2,"TTT")</f>
        <v>Mo</v>
      </c>
      <c r="G2" s="11">
        <f>IF(R2&lt;&gt;"",R2,IF(OR(C2="krank",C2="Urlaub",C2="Sonderurlaub"),H2,IF(D2&lt;=E2,(E2-D2-F2)*24,(1-D2+E2-F2)*24)+IF(C2="Urlaub halber Tag",H2/2,0)))</f>
        <v>0</v>
      </c>
      <c r="H2" s="11">
        <f ca="1">IF(S2&lt;&gt;"",S2,IF(OR(C2="Feiertag",A2&lt;Gesamt!$B$11,A2&gt;Gesamt!$B$13,),0,INDIRECT("O"&amp;WEEKDAY(A2,2)+21)))</f>
        <v>8</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45993</v>
      </c>
      <c r="B3" t="str">
        <f t="shared" ref="B3:B32" si="0">TEXT(A3,"TTT")</f>
        <v>Di</v>
      </c>
      <c r="G3" s="11">
        <f t="shared" ref="G3:G32" si="1">IF(R3&lt;&gt;"",R3,IF(OR(C3="krank",C3="Urlaub",C3="Sonderurlaub"),H3,IF(D3&lt;=E3,(E3-D3-F3)*24,(1-D3+E3-F3)*24)+IF(C3="Urlaub halber Tag",H3/2,0)))</f>
        <v>0</v>
      </c>
      <c r="H3" s="11">
        <f ca="1">IF(S3&lt;&gt;"",S3,IF(OR(C3="Feiertag",A3&lt;Gesamt!$B$11,A3&gt;Gesamt!$B$13,),0,INDIRECT("O"&amp;WEEKDAY(A3,2)+21)))</f>
        <v>8</v>
      </c>
      <c r="I3" s="11">
        <f t="shared" ref="I3:I32"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45994</v>
      </c>
      <c r="B4" t="str">
        <f t="shared" si="0"/>
        <v>Mi</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45995</v>
      </c>
      <c r="B5" t="str">
        <f t="shared" si="0"/>
        <v>Do</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45996</v>
      </c>
      <c r="B6" t="str">
        <f t="shared" si="0"/>
        <v>Fr</v>
      </c>
      <c r="G6" s="11">
        <f t="shared" si="1"/>
        <v>0</v>
      </c>
      <c r="H6" s="11">
        <f ca="1">IF(S6&lt;&gt;"",S6,IF(OR(C6="Feiertag",A6&lt;Gesamt!$B$11,A6&gt;Gesamt!$B$13,),0,INDIRECT("O"&amp;WEEKDAY(A6,2)+21)))</f>
        <v>8</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45997</v>
      </c>
      <c r="B7" t="str">
        <f t="shared" si="0"/>
        <v>Sa</v>
      </c>
      <c r="G7" s="11">
        <f t="shared" si="1"/>
        <v>0</v>
      </c>
      <c r="H7" s="11">
        <f ca="1">IF(S7&lt;&gt;"",S7,IF(OR(C7="Feiertag",A7&lt;Gesamt!$B$11,A7&gt;Gesamt!$B$13,),0,INDIRECT("O"&amp;WEEKDAY(A7,2)+21)))</f>
        <v>0</v>
      </c>
      <c r="I7" s="11">
        <f t="shared" si="2"/>
        <v>0</v>
      </c>
      <c r="J7" s="11"/>
      <c r="K7" s="11">
        <f>IF(T7&lt;&gt;"",T7,IF(C7="Feiertag",G7*Gesamt!$J$32,IF(B7="So",G7*Gesamt!$J$31,IF(B7="Sa",G7*Gesamt!$J$30,0))))</f>
        <v>0</v>
      </c>
      <c r="L7" s="19">
        <f>IF(U7&lt;&gt;"",U7,IF(C7="Feiertag",G7*Gesamt!$K$32,IF(B7="So",G7*Gesamt!$K$31,IF(B7="Sa",G7*Gesamt!$K$30,0))))</f>
        <v>0</v>
      </c>
      <c r="N7" s="22" t="s">
        <v>58</v>
      </c>
      <c r="O7" s="11">
        <f>Gesamt!B9+SUM(Gesamt!E2:E13)-SUM(Gesamt!M2:M13)+SUM(Gesamt!J2:J13)</f>
        <v>0</v>
      </c>
      <c r="P7" s="36"/>
      <c r="R7" s="11"/>
      <c r="S7" s="11"/>
      <c r="U7" s="19"/>
    </row>
    <row r="8" spans="1:21" x14ac:dyDescent="0.25">
      <c r="A8" s="34">
        <v>45998</v>
      </c>
      <c r="B8" t="str">
        <f t="shared" si="0"/>
        <v>So</v>
      </c>
      <c r="G8" s="11">
        <f t="shared" si="1"/>
        <v>0</v>
      </c>
      <c r="H8" s="11">
        <f ca="1">IF(S8&lt;&gt;"",S8,IF(OR(C8="Feiertag",A8&lt;Gesamt!$B$11,A8&gt;Gesamt!$B$13,),0,INDIRECT("O"&amp;WEEKDAY(A8,2)+21)))</f>
        <v>0</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45999</v>
      </c>
      <c r="B9" t="str">
        <f t="shared" si="0"/>
        <v>Mo</v>
      </c>
      <c r="G9" s="11">
        <f t="shared" si="1"/>
        <v>0</v>
      </c>
      <c r="H9" s="11">
        <f ca="1">IF(S9&lt;&gt;"",S9,IF(OR(C9="Feiertag",A9&lt;Gesamt!$B$11,A9&gt;Gesamt!$B$13,),0,INDIRECT("O"&amp;WEEKDAY(A9,2)+21)))</f>
        <v>8</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46000</v>
      </c>
      <c r="B10" t="str">
        <f t="shared" si="0"/>
        <v>Di</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46001</v>
      </c>
      <c r="B11" t="str">
        <f t="shared" si="0"/>
        <v>Mi</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SUM(Gesamt!F2:F13)</f>
        <v>0</v>
      </c>
      <c r="P11" s="36"/>
      <c r="R11" s="11"/>
      <c r="S11" s="11"/>
      <c r="U11" s="19"/>
    </row>
    <row r="12" spans="1:21" x14ac:dyDescent="0.25">
      <c r="A12" s="34">
        <v>46002</v>
      </c>
      <c r="B12" t="str">
        <f t="shared" si="0"/>
        <v>Do</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46003</v>
      </c>
      <c r="B13" t="str">
        <f t="shared" si="0"/>
        <v>Fr</v>
      </c>
      <c r="G13" s="11">
        <f t="shared" si="1"/>
        <v>0</v>
      </c>
      <c r="H13" s="11">
        <f ca="1">IF(S13&lt;&gt;"",S13,IF(OR(C13="Feiertag",A13&lt;Gesamt!$B$11,A13&gt;Gesamt!$B$13,),0,INDIRECT("O"&amp;WEEKDAY(A13,2)+21)))</f>
        <v>8</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46004</v>
      </c>
      <c r="B14" t="str">
        <f t="shared" si="0"/>
        <v>Sa</v>
      </c>
      <c r="G14" s="11">
        <f t="shared" si="1"/>
        <v>0</v>
      </c>
      <c r="H14" s="11">
        <f ca="1">IF(S14&lt;&gt;"",S14,IF(OR(C14="Feiertag",A14&lt;Gesamt!$B$11,A14&gt;Gesamt!$B$13,),0,INDIRECT("O"&amp;WEEKDAY(A14,2)+21)))</f>
        <v>0</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46005</v>
      </c>
      <c r="B15" t="str">
        <f t="shared" si="0"/>
        <v>So</v>
      </c>
      <c r="G15" s="11">
        <f t="shared" si="1"/>
        <v>0</v>
      </c>
      <c r="H15" s="11">
        <f ca="1">IF(S15&lt;&gt;"",S15,IF(OR(C15="Feiertag",A15&lt;Gesamt!$B$11,A15&gt;Gesamt!$B$13,),0,INDIRECT("O"&amp;WEEKDAY(A15,2)+21)))</f>
        <v>0</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Gesamt!B5+Gesamt!B7-SUM(Gesamt!G2:G13)</f>
        <v>30</v>
      </c>
      <c r="P15" s="36"/>
      <c r="R15" s="11"/>
      <c r="S15" s="11"/>
      <c r="U15" s="19"/>
    </row>
    <row r="16" spans="1:21" x14ac:dyDescent="0.25">
      <c r="A16" s="34">
        <v>46006</v>
      </c>
      <c r="B16" t="str">
        <f t="shared" si="0"/>
        <v>Mo</v>
      </c>
      <c r="G16" s="11">
        <f t="shared" si="1"/>
        <v>0</v>
      </c>
      <c r="H16" s="11">
        <f ca="1">IF(S16&lt;&gt;"",S16,IF(OR(C16="Feiertag",A16&lt;Gesamt!$B$11,A16&gt;Gesamt!$B$13,),0,INDIRECT("O"&amp;WEEKDAY(A16,2)+21)))</f>
        <v>8</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46007</v>
      </c>
      <c r="B17" t="str">
        <f t="shared" si="0"/>
        <v>Di</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46008</v>
      </c>
      <c r="B18" t="str">
        <f t="shared" si="0"/>
        <v>Mi</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46009</v>
      </c>
      <c r="B19" t="str">
        <f t="shared" si="0"/>
        <v>Do</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184</v>
      </c>
      <c r="P19" s="36"/>
      <c r="R19" s="11"/>
      <c r="S19" s="11"/>
      <c r="U19" s="19"/>
    </row>
    <row r="20" spans="1:21" x14ac:dyDescent="0.25">
      <c r="A20" s="34">
        <v>46010</v>
      </c>
      <c r="B20" t="str">
        <f t="shared" si="0"/>
        <v>Fr</v>
      </c>
      <c r="G20" s="11">
        <f t="shared" si="1"/>
        <v>0</v>
      </c>
      <c r="H20" s="11">
        <f ca="1">IF(S20&lt;&gt;"",S20,IF(OR(C20="Feiertag",A20&lt;Gesamt!$B$11,A20&gt;Gesamt!$B$13,),0,INDIRECT("O"&amp;WEEKDAY(A20,2)+21)))</f>
        <v>8</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46011</v>
      </c>
      <c r="B21" t="str">
        <f t="shared" si="0"/>
        <v>Sa</v>
      </c>
      <c r="G21" s="11">
        <f t="shared" si="1"/>
        <v>0</v>
      </c>
      <c r="H21" s="11">
        <f ca="1">IF(S21&lt;&gt;"",S21,IF(OR(C21="Feiertag",A21&lt;Gesamt!$B$11,A21&gt;Gesamt!$B$13,),0,INDIRECT("O"&amp;WEEKDAY(A21,2)+21)))</f>
        <v>0</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46012</v>
      </c>
      <c r="B22" t="str">
        <f t="shared" si="0"/>
        <v>So</v>
      </c>
      <c r="G22" s="11">
        <f t="shared" si="1"/>
        <v>0</v>
      </c>
      <c r="H22" s="11">
        <f ca="1">IF(S22&lt;&gt;"",S22,IF(OR(C22="Feiertag",A22&lt;Gesamt!$B$11,A22&gt;Gesamt!$B$13,),0,INDIRECT("O"&amp;WEEKDAY(A22,2)+21)))</f>
        <v>0</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46013</v>
      </c>
      <c r="B23" t="str">
        <f t="shared" si="0"/>
        <v>Mo</v>
      </c>
      <c r="G23" s="11">
        <f t="shared" si="1"/>
        <v>0</v>
      </c>
      <c r="H23" s="11">
        <f ca="1">IF(S23&lt;&gt;"",S23,IF(OR(C23="Feiertag",A23&lt;Gesamt!$B$11,A23&gt;Gesamt!$B$13,),0,INDIRECT("O"&amp;WEEKDAY(A23,2)+21)))</f>
        <v>8</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46014</v>
      </c>
      <c r="B24" t="str">
        <f t="shared" si="0"/>
        <v>Di</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46015</v>
      </c>
      <c r="B25" t="str">
        <f t="shared" si="0"/>
        <v>Mi</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46016</v>
      </c>
      <c r="B26" t="str">
        <f t="shared" si="0"/>
        <v>Do</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46017</v>
      </c>
      <c r="B27" t="str">
        <f t="shared" si="0"/>
        <v>Fr</v>
      </c>
      <c r="G27" s="11">
        <f t="shared" si="1"/>
        <v>0</v>
      </c>
      <c r="H27" s="11">
        <f ca="1">IF(S27&lt;&gt;"",S27,IF(OR(C27="Feiertag",A27&lt;Gesamt!$B$11,A27&gt;Gesamt!$B$13,),0,INDIRECT("O"&amp;WEEKDAY(A27,2)+21)))</f>
        <v>8</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46018</v>
      </c>
      <c r="B28" t="str">
        <f t="shared" si="0"/>
        <v>Sa</v>
      </c>
      <c r="G28" s="11">
        <f t="shared" si="1"/>
        <v>0</v>
      </c>
      <c r="H28" s="11">
        <f ca="1">IF(S28&lt;&gt;"",S28,IF(OR(C28="Feiertag",A28&lt;Gesamt!$B$11,A28&gt;Gesamt!$B$13,),0,INDIRECT("O"&amp;WEEKDAY(A28,2)+21)))</f>
        <v>0</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46019</v>
      </c>
      <c r="B29" t="str">
        <f t="shared" si="0"/>
        <v>So</v>
      </c>
      <c r="G29" s="11">
        <f t="shared" si="1"/>
        <v>0</v>
      </c>
      <c r="H29" s="11">
        <f ca="1">IF(S29&lt;&gt;"",S29,IF(OR(C29="Feiertag",A29&lt;Gesamt!$B$11,A29&gt;Gesamt!$B$13,),0,INDIRECT("O"&amp;WEEKDAY(A29,2)+21)))</f>
        <v>0</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46020</v>
      </c>
      <c r="B30" t="str">
        <f t="shared" si="0"/>
        <v>Mo</v>
      </c>
      <c r="G30" s="11">
        <f t="shared" si="1"/>
        <v>0</v>
      </c>
      <c r="H30" s="11">
        <f ca="1">IF(S30&lt;&gt;"",S30,IF(OR(C30="Feiertag",A30&lt;Gesamt!$B$11,A30&gt;Gesamt!$B$13,),0,INDIRECT("O"&amp;WEEKDAY(A30,2)+21)))</f>
        <v>8</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46021</v>
      </c>
      <c r="B31" t="str">
        <f t="shared" si="0"/>
        <v>Di</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v>46022</v>
      </c>
      <c r="B32" t="str">
        <f t="shared" si="0"/>
        <v>Mi</v>
      </c>
      <c r="G32" s="11">
        <f t="shared" si="1"/>
        <v>0</v>
      </c>
      <c r="H32" s="11">
        <f ca="1">IF(S32&lt;&gt;"",S32,IF(OR(C32="Feiertag",A32&lt;Gesamt!$B$11,A32&gt;Gesamt!$B$13,),0,INDIRECT("O"&amp;WEEKDAY(A32,2)+21)))</f>
        <v>8</v>
      </c>
      <c r="I32" s="11">
        <f t="shared" si="2"/>
        <v>0</v>
      </c>
      <c r="J32" s="11"/>
      <c r="K32" s="11">
        <f>IF(T32&lt;&gt;"",T32,IF(C32="Feiertag",G32*Gesamt!$J$32,IF(B32="So",G32*Gesamt!$J$31,IF(B32="Sa",G32*Gesamt!$J$30,0))))</f>
        <v>0</v>
      </c>
      <c r="L32" s="19">
        <f>IF(U32&lt;&gt;"",U32,IF(C32="Feiertag",G32*Gesamt!$K$32,IF(B32="So",G32*Gesamt!$K$31,IF(B32="Sa",G32*Gesamt!$K$30,0))))</f>
        <v>0</v>
      </c>
      <c r="P32" s="36"/>
      <c r="R32" s="11"/>
      <c r="S32" s="11"/>
      <c r="U32" s="19"/>
    </row>
    <row r="33" spans="1:1" x14ac:dyDescent="0.25">
      <c r="A33" s="34"/>
    </row>
  </sheetData>
  <sheetProtection algorithmName="SHA-512" hashValue="uyVAtCH1K0oCnI0DscvWyEx6HyFdbUbh4F5fOFXtquSemK22lw7Cd+yVbBXCKsxUp0XVrFV7GmZgUbz2tL4qjA==" saltValue="DvwoHLapL1fn+JXmr+nUzg==" spinCount="100000" sheet="1" objects="1" scenarios="1"/>
  <protectedRanges>
    <protectedRange sqref="C2:F32 J2:J32 O22:O28 R2:U32" name="Bereich1"/>
  </protectedRanges>
  <mergeCells count="1">
    <mergeCell ref="N3:O3"/>
  </mergeCells>
  <phoneticPr fontId="0" type="noConversion"/>
  <conditionalFormatting sqref="A2:L32">
    <cfRule type="expression" dxfId="1" priority="1">
      <formula>$C2="Feiertag"</formula>
    </cfRule>
    <cfRule type="expression" dxfId="0" priority="2">
      <formula>WEEKDAY($A2,2)&gt;=6</formula>
    </cfRule>
  </conditionalFormatting>
  <pageMargins left="0.7" right="0.7" top="0.78740157499999996" bottom="0.78740157499999996" header="0.3" footer="0.3"/>
  <pageSetup paperSize="9" scale="8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928A3C1-410B-42F4-8AEE-6258BF6AB937}">
          <x14:formula1>
            <xm:f>Anleitung!$AA$1:$AA$6</xm:f>
          </x14:formula1>
          <xm:sqref>C2:C32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
    <tabColor theme="5"/>
    <pageSetUpPr fitToPage="1"/>
  </sheetPr>
  <dimension ref="A1:AA44"/>
  <sheetViews>
    <sheetView tabSelected="1" zoomScaleNormal="100" workbookViewId="0">
      <selection activeCell="I41" sqref="I41"/>
    </sheetView>
  </sheetViews>
  <sheetFormatPr baseColWidth="10" defaultRowHeight="15" x14ac:dyDescent="0.25"/>
  <cols>
    <col min="1" max="1" width="24.42578125" bestFit="1" customWidth="1"/>
    <col min="2" max="2" width="11.42578125" customWidth="1"/>
    <col min="4" max="4" width="18" bestFit="1" customWidth="1"/>
    <col min="5" max="5" width="13.140625" bestFit="1" customWidth="1"/>
    <col min="10" max="10" width="15" bestFit="1" customWidth="1"/>
    <col min="11" max="11" width="15.85546875" bestFit="1" customWidth="1"/>
    <col min="13" max="13" width="22.85546875" bestFit="1" customWidth="1"/>
    <col min="15" max="16" width="11.42578125" customWidth="1"/>
    <col min="27" max="27" width="7.5703125" hidden="1" customWidth="1"/>
  </cols>
  <sheetData>
    <row r="1" spans="1:27" x14ac:dyDescent="0.25">
      <c r="A1" s="3" t="s">
        <v>40</v>
      </c>
      <c r="B1" s="13"/>
      <c r="E1" s="14" t="s">
        <v>24</v>
      </c>
      <c r="F1" s="14" t="s">
        <v>21</v>
      </c>
      <c r="G1" s="14" t="s">
        <v>22</v>
      </c>
      <c r="H1" s="3" t="s">
        <v>5</v>
      </c>
      <c r="I1" s="15"/>
      <c r="J1" s="3" t="s">
        <v>67</v>
      </c>
      <c r="K1" s="3" t="s">
        <v>68</v>
      </c>
      <c r="L1" s="15"/>
      <c r="M1" s="16" t="s">
        <v>60</v>
      </c>
      <c r="AA1" s="1" t="b">
        <v>1</v>
      </c>
    </row>
    <row r="2" spans="1:27" x14ac:dyDescent="0.25">
      <c r="D2" s="4" t="s">
        <v>9</v>
      </c>
      <c r="E2" s="11">
        <f>Jan!O5</f>
        <v>0</v>
      </c>
      <c r="F2" s="17">
        <f>Jan!O9</f>
        <v>0</v>
      </c>
      <c r="G2">
        <f>Jan!O13</f>
        <v>0</v>
      </c>
      <c r="H2" s="11">
        <f>Jan!O17</f>
        <v>0</v>
      </c>
      <c r="I2" s="11"/>
      <c r="J2" s="11">
        <f>SUM(Jan!K2:'Jan'!K32)</f>
        <v>0</v>
      </c>
      <c r="K2" s="18">
        <f>SUM(Jan!L2:'Jan'!L32)</f>
        <v>0</v>
      </c>
      <c r="L2" s="11"/>
      <c r="M2" s="11">
        <v>0</v>
      </c>
      <c r="AA2" s="1" t="b">
        <v>1</v>
      </c>
    </row>
    <row r="3" spans="1:27" ht="15" customHeight="1" x14ac:dyDescent="0.25">
      <c r="A3" s="44" t="s">
        <v>41</v>
      </c>
      <c r="B3" s="44"/>
      <c r="D3" s="4" t="s">
        <v>10</v>
      </c>
      <c r="E3" s="11">
        <f>Feb!O5</f>
        <v>0</v>
      </c>
      <c r="F3" s="17">
        <f>Feb!O9</f>
        <v>0</v>
      </c>
      <c r="G3">
        <f>Feb!O13</f>
        <v>0</v>
      </c>
      <c r="H3" s="11">
        <f>Feb!O17</f>
        <v>0</v>
      </c>
      <c r="I3" s="11"/>
      <c r="J3" s="11">
        <f>SUM(Feb!K2:'Feb'!K32)</f>
        <v>0</v>
      </c>
      <c r="K3" s="19">
        <f>SUM(Feb!L2:'Feb'!L32)</f>
        <v>0</v>
      </c>
      <c r="L3" s="11"/>
      <c r="M3" s="11">
        <v>0</v>
      </c>
      <c r="AA3" s="1" t="b">
        <v>1</v>
      </c>
    </row>
    <row r="4" spans="1:27" x14ac:dyDescent="0.25">
      <c r="D4" s="4" t="s">
        <v>11</v>
      </c>
      <c r="E4" s="11">
        <f>Mär!O5</f>
        <v>0</v>
      </c>
      <c r="F4" s="17">
        <f>Mär!O9</f>
        <v>0</v>
      </c>
      <c r="G4">
        <f>Mär!O13</f>
        <v>0</v>
      </c>
      <c r="H4" s="11">
        <f>Mär!O17</f>
        <v>0</v>
      </c>
      <c r="I4" s="11"/>
      <c r="J4" s="11">
        <f>SUM(Mär!K2:'Mär'!K32)</f>
        <v>0</v>
      </c>
      <c r="K4" s="19">
        <f>SUM(Mär!L2:'Mär'!L32)</f>
        <v>0</v>
      </c>
      <c r="L4" s="11"/>
      <c r="M4" s="11">
        <v>0</v>
      </c>
      <c r="AA4" s="1" t="b">
        <v>1</v>
      </c>
    </row>
    <row r="5" spans="1:27" x14ac:dyDescent="0.25">
      <c r="A5" s="20" t="s">
        <v>71</v>
      </c>
      <c r="B5">
        <v>30</v>
      </c>
      <c r="D5" s="4" t="s">
        <v>12</v>
      </c>
      <c r="E5" s="11">
        <f>Apr!O5</f>
        <v>0</v>
      </c>
      <c r="F5" s="17">
        <f>Apr!O9</f>
        <v>0</v>
      </c>
      <c r="G5">
        <f>Apr!O13</f>
        <v>0</v>
      </c>
      <c r="H5" s="11">
        <f>Apr!O17</f>
        <v>0</v>
      </c>
      <c r="I5" s="11"/>
      <c r="J5" s="11">
        <f>SUM(Apr!K2:'Apr'!K32)</f>
        <v>0</v>
      </c>
      <c r="K5" s="19">
        <f>SUM(Apr!L2:'Apr'!L32)</f>
        <v>0</v>
      </c>
      <c r="L5" s="11"/>
      <c r="M5" s="11">
        <v>0</v>
      </c>
      <c r="AA5" s="1" t="b">
        <v>1</v>
      </c>
    </row>
    <row r="6" spans="1:27" x14ac:dyDescent="0.25">
      <c r="D6" s="4" t="s">
        <v>13</v>
      </c>
      <c r="E6" s="11">
        <f>Mai!O5</f>
        <v>0</v>
      </c>
      <c r="F6" s="17">
        <f>Mai!O9</f>
        <v>0</v>
      </c>
      <c r="G6">
        <f>Mai!O13</f>
        <v>0</v>
      </c>
      <c r="H6" s="11">
        <f>Mai!O17</f>
        <v>0</v>
      </c>
      <c r="I6" s="11"/>
      <c r="J6" s="11">
        <f>SUM(Mai!K2:'Mai'!K32)</f>
        <v>0</v>
      </c>
      <c r="K6" s="19">
        <f>SUM(Mai!L2:'Mai'!L32)</f>
        <v>0</v>
      </c>
      <c r="L6" s="11"/>
      <c r="M6" s="11">
        <v>0</v>
      </c>
      <c r="AA6" s="1" t="b">
        <v>0</v>
      </c>
    </row>
    <row r="7" spans="1:27" x14ac:dyDescent="0.25">
      <c r="A7" s="20" t="s">
        <v>29</v>
      </c>
      <c r="B7">
        <v>0</v>
      </c>
      <c r="D7" s="4" t="s">
        <v>14</v>
      </c>
      <c r="E7" s="11">
        <f>Jun!O5</f>
        <v>0</v>
      </c>
      <c r="F7" s="17">
        <f>Jun!O9</f>
        <v>0</v>
      </c>
      <c r="G7">
        <f>Jun!O13</f>
        <v>0</v>
      </c>
      <c r="H7" s="11">
        <f>Jun!O17</f>
        <v>0</v>
      </c>
      <c r="I7" s="11"/>
      <c r="J7" s="11">
        <f>SUM(Jun!K2:'Jun'!K32)</f>
        <v>0</v>
      </c>
      <c r="K7" s="19">
        <f>SUM(Jun!L2:'Jun'!L32)</f>
        <v>0</v>
      </c>
      <c r="L7" s="11"/>
      <c r="M7" s="11">
        <v>0</v>
      </c>
      <c r="AA7" s="1" t="b">
        <v>0</v>
      </c>
    </row>
    <row r="8" spans="1:27" x14ac:dyDescent="0.25">
      <c r="D8" s="4" t="s">
        <v>15</v>
      </c>
      <c r="E8" s="11">
        <f>Jul!O5</f>
        <v>0</v>
      </c>
      <c r="F8" s="17">
        <f>Jul!O9</f>
        <v>0</v>
      </c>
      <c r="G8">
        <f>Jul!O13</f>
        <v>0</v>
      </c>
      <c r="H8" s="11">
        <f>Jul!O17</f>
        <v>0</v>
      </c>
      <c r="I8" s="11"/>
      <c r="J8" s="11">
        <f>SUM(Jul!K2:'Jul'!K32)</f>
        <v>0</v>
      </c>
      <c r="K8" s="19">
        <f>SUM(Jul!L2:'Jul'!L32)</f>
        <v>0</v>
      </c>
      <c r="L8" s="11"/>
      <c r="M8" s="11">
        <v>0</v>
      </c>
    </row>
    <row r="9" spans="1:27" x14ac:dyDescent="0.25">
      <c r="A9" s="20" t="s">
        <v>28</v>
      </c>
      <c r="B9">
        <v>0</v>
      </c>
      <c r="D9" s="4" t="s">
        <v>16</v>
      </c>
      <c r="E9" s="11">
        <f>Aug!O5</f>
        <v>0</v>
      </c>
      <c r="F9" s="17">
        <f>Aug!O9</f>
        <v>0</v>
      </c>
      <c r="G9">
        <f>Aug!O13</f>
        <v>0</v>
      </c>
      <c r="H9" s="11">
        <f>Aug!O17</f>
        <v>0</v>
      </c>
      <c r="I9" s="11"/>
      <c r="J9" s="11">
        <f>SUM(Aug!K2:'Aug'!K32)</f>
        <v>0</v>
      </c>
      <c r="K9" s="19">
        <f>SUM(Aug!L2:'Aug'!L32)</f>
        <v>0</v>
      </c>
      <c r="L9" s="11"/>
      <c r="M9" s="11">
        <v>0</v>
      </c>
    </row>
    <row r="10" spans="1:27" x14ac:dyDescent="0.25">
      <c r="D10" s="4" t="s">
        <v>17</v>
      </c>
      <c r="E10" s="11">
        <f>Sep!O5</f>
        <v>0</v>
      </c>
      <c r="F10" s="17">
        <f>Sep!O9</f>
        <v>0</v>
      </c>
      <c r="G10">
        <f>Sep!O13</f>
        <v>0</v>
      </c>
      <c r="H10" s="11">
        <f>Sep!O17</f>
        <v>0</v>
      </c>
      <c r="I10" s="11"/>
      <c r="J10" s="11">
        <f>SUM(Sep!K2:'Sep'!K32)</f>
        <v>0</v>
      </c>
      <c r="K10" s="19">
        <f>SUM(Sep!L2:'Sep'!L32)</f>
        <v>0</v>
      </c>
      <c r="L10" s="11"/>
      <c r="M10" s="11">
        <v>0</v>
      </c>
    </row>
    <row r="11" spans="1:27" x14ac:dyDescent="0.25">
      <c r="A11" s="16" t="s">
        <v>37</v>
      </c>
      <c r="B11" s="21">
        <v>45658</v>
      </c>
      <c r="D11" s="4" t="s">
        <v>18</v>
      </c>
      <c r="E11" s="11">
        <f>Okt!O5</f>
        <v>0</v>
      </c>
      <c r="F11" s="17">
        <f>Okt!O9</f>
        <v>0</v>
      </c>
      <c r="G11">
        <f>Okt!O13</f>
        <v>0</v>
      </c>
      <c r="H11" s="11">
        <f>Okt!O17</f>
        <v>0</v>
      </c>
      <c r="I11" s="11"/>
      <c r="J11" s="11">
        <f>SUM(Okt!K2:'Okt'!K32)</f>
        <v>0</v>
      </c>
      <c r="K11" s="19">
        <f>SUM(Okt!L2:'Okt'!L32)</f>
        <v>0</v>
      </c>
      <c r="L11" s="11"/>
      <c r="M11" s="11">
        <v>0</v>
      </c>
    </row>
    <row r="12" spans="1:27" x14ac:dyDescent="0.25">
      <c r="D12" s="4" t="s">
        <v>19</v>
      </c>
      <c r="E12" s="11">
        <f>Nov!O5</f>
        <v>0</v>
      </c>
      <c r="F12" s="17">
        <f>Nov!O9</f>
        <v>0</v>
      </c>
      <c r="G12">
        <f>Nov!O13</f>
        <v>0</v>
      </c>
      <c r="H12" s="11">
        <f>Nov!O17</f>
        <v>0</v>
      </c>
      <c r="I12" s="11"/>
      <c r="J12" s="11">
        <f>SUM(Nov!K2:'Nov'!K32)</f>
        <v>0</v>
      </c>
      <c r="K12" s="19">
        <f>SUM(Nov!L2:'Nov'!L32)</f>
        <v>0</v>
      </c>
      <c r="L12" s="11"/>
      <c r="M12" s="11">
        <v>0</v>
      </c>
    </row>
    <row r="13" spans="1:27" x14ac:dyDescent="0.25">
      <c r="A13" s="16" t="s">
        <v>52</v>
      </c>
      <c r="B13" s="21">
        <v>46022</v>
      </c>
      <c r="D13" s="4" t="s">
        <v>20</v>
      </c>
      <c r="E13" s="11">
        <f>Dez!O5</f>
        <v>0</v>
      </c>
      <c r="F13" s="17">
        <f>Dez!O9</f>
        <v>0</v>
      </c>
      <c r="G13">
        <f>Dez!O13</f>
        <v>0</v>
      </c>
      <c r="H13" s="11">
        <f>Dez!O17</f>
        <v>0</v>
      </c>
      <c r="I13" s="11"/>
      <c r="J13" s="11">
        <f>SUM(Dez!K2:'Dez'!K32)</f>
        <v>0</v>
      </c>
      <c r="K13" s="19">
        <f>SUM(Dez!L2:'Dez'!L32)</f>
        <v>0</v>
      </c>
      <c r="L13" s="11"/>
      <c r="M13" s="11">
        <v>0</v>
      </c>
    </row>
    <row r="14" spans="1:27" x14ac:dyDescent="0.25">
      <c r="E14" s="11"/>
      <c r="K14" s="18"/>
      <c r="M14" s="11"/>
    </row>
    <row r="15" spans="1:27" x14ac:dyDescent="0.25">
      <c r="A15" s="16" t="s">
        <v>27</v>
      </c>
      <c r="B15" s="11">
        <v>40</v>
      </c>
      <c r="D15" s="22" t="s">
        <v>23</v>
      </c>
      <c r="E15" s="11">
        <f>SUM(E2:E13)</f>
        <v>0</v>
      </c>
      <c r="F15" s="17">
        <f>SUM(F2:F13)</f>
        <v>0</v>
      </c>
      <c r="G15">
        <f>SUM(G2:G13)</f>
        <v>0</v>
      </c>
      <c r="H15" s="11">
        <f>SUM(H2:H13)</f>
        <v>0</v>
      </c>
      <c r="I15" s="11"/>
      <c r="J15" s="11">
        <f>SUM(J2:J13)</f>
        <v>0</v>
      </c>
      <c r="K15" s="18">
        <f>SUM(K2:K13)</f>
        <v>0</v>
      </c>
      <c r="L15" s="11"/>
      <c r="M15" s="11">
        <f>SUM(M2:M13)</f>
        <v>0</v>
      </c>
    </row>
    <row r="16" spans="1:27" x14ac:dyDescent="0.25">
      <c r="A16" s="4" t="s">
        <v>9</v>
      </c>
      <c r="B16" s="11">
        <f>Jan!O29</f>
        <v>40</v>
      </c>
    </row>
    <row r="17" spans="1:11" x14ac:dyDescent="0.25">
      <c r="A17" s="4" t="s">
        <v>10</v>
      </c>
      <c r="B17" s="11">
        <f>Feb!O29</f>
        <v>40</v>
      </c>
      <c r="D17" s="23" t="s">
        <v>38</v>
      </c>
      <c r="E17" s="11">
        <f>SUM(E2:E13)+B9-M15+J15</f>
        <v>0</v>
      </c>
    </row>
    <row r="18" spans="1:11" x14ac:dyDescent="0.25">
      <c r="A18" s="4" t="s">
        <v>11</v>
      </c>
      <c r="B18" s="11">
        <f>Mär!O29</f>
        <v>40</v>
      </c>
      <c r="D18" s="22" t="s">
        <v>39</v>
      </c>
      <c r="G18">
        <f>B5+B7-G15</f>
        <v>30</v>
      </c>
    </row>
    <row r="19" spans="1:11" x14ac:dyDescent="0.25">
      <c r="A19" s="4" t="s">
        <v>12</v>
      </c>
      <c r="B19" s="11">
        <f>Apr!O29</f>
        <v>40</v>
      </c>
    </row>
    <row r="20" spans="1:11" x14ac:dyDescent="0.25">
      <c r="A20" s="4" t="s">
        <v>13</v>
      </c>
      <c r="B20" s="11">
        <f>Mai!O29</f>
        <v>40</v>
      </c>
    </row>
    <row r="21" spans="1:11" x14ac:dyDescent="0.25">
      <c r="A21" s="4" t="s">
        <v>14</v>
      </c>
      <c r="B21" s="11">
        <f>Jun!O29</f>
        <v>40</v>
      </c>
    </row>
    <row r="22" spans="1:11" x14ac:dyDescent="0.25">
      <c r="A22" s="4" t="s">
        <v>15</v>
      </c>
      <c r="B22" s="11">
        <f>Jul!O29</f>
        <v>40</v>
      </c>
    </row>
    <row r="23" spans="1:11" x14ac:dyDescent="0.25">
      <c r="A23" s="4" t="s">
        <v>16</v>
      </c>
      <c r="B23" s="11">
        <f>Aug!O29</f>
        <v>40</v>
      </c>
    </row>
    <row r="24" spans="1:11" x14ac:dyDescent="0.25">
      <c r="A24" s="4" t="s">
        <v>17</v>
      </c>
      <c r="B24" s="11">
        <f>Sep!O29</f>
        <v>40</v>
      </c>
    </row>
    <row r="25" spans="1:11" x14ac:dyDescent="0.25">
      <c r="A25" s="4" t="s">
        <v>18</v>
      </c>
      <c r="B25" s="11">
        <f>Okt!O29</f>
        <v>40</v>
      </c>
    </row>
    <row r="26" spans="1:11" x14ac:dyDescent="0.25">
      <c r="A26" s="4" t="s">
        <v>19</v>
      </c>
      <c r="B26" s="11">
        <f>Nov!O29</f>
        <v>40</v>
      </c>
    </row>
    <row r="27" spans="1:11" x14ac:dyDescent="0.25">
      <c r="A27" s="4" t="s">
        <v>20</v>
      </c>
      <c r="B27" s="11">
        <f>Dez!O29</f>
        <v>40</v>
      </c>
    </row>
    <row r="29" spans="1:11" x14ac:dyDescent="0.25">
      <c r="A29" s="16" t="s">
        <v>42</v>
      </c>
      <c r="C29" s="16" t="s">
        <v>6</v>
      </c>
      <c r="J29" s="16" t="s">
        <v>67</v>
      </c>
      <c r="K29" s="16" t="s">
        <v>68</v>
      </c>
    </row>
    <row r="30" spans="1:11" x14ac:dyDescent="0.25">
      <c r="A30" s="4" t="s">
        <v>43</v>
      </c>
      <c r="C30" s="11">
        <f>IF(AA1=TRUE,$B$15/$B$37,0)</f>
        <v>8</v>
      </c>
      <c r="I30" s="4" t="s">
        <v>48</v>
      </c>
      <c r="J30" s="24">
        <v>0</v>
      </c>
      <c r="K30" s="25">
        <v>0</v>
      </c>
    </row>
    <row r="31" spans="1:11" x14ac:dyDescent="0.25">
      <c r="A31" s="4" t="s">
        <v>44</v>
      </c>
      <c r="C31" s="11">
        <f t="shared" ref="C31:C36" si="0">IF(AA2=TRUE,$B$15/$B$37,0)</f>
        <v>8</v>
      </c>
      <c r="I31" s="4" t="s">
        <v>49</v>
      </c>
      <c r="J31" s="24">
        <v>0</v>
      </c>
      <c r="K31" s="25">
        <v>0</v>
      </c>
    </row>
    <row r="32" spans="1:11" x14ac:dyDescent="0.25">
      <c r="A32" s="4" t="s">
        <v>45</v>
      </c>
      <c r="C32" s="11">
        <f t="shared" si="0"/>
        <v>8</v>
      </c>
      <c r="I32" s="4" t="s">
        <v>64</v>
      </c>
      <c r="J32" s="24">
        <v>0</v>
      </c>
      <c r="K32" s="25">
        <v>0</v>
      </c>
    </row>
    <row r="33" spans="1:3" x14ac:dyDescent="0.25">
      <c r="A33" s="4" t="s">
        <v>46</v>
      </c>
      <c r="C33" s="11">
        <f t="shared" si="0"/>
        <v>8</v>
      </c>
    </row>
    <row r="34" spans="1:3" x14ac:dyDescent="0.25">
      <c r="A34" s="4" t="s">
        <v>47</v>
      </c>
      <c r="C34" s="11">
        <f t="shared" si="0"/>
        <v>8</v>
      </c>
    </row>
    <row r="35" spans="1:3" x14ac:dyDescent="0.25">
      <c r="A35" s="4" t="s">
        <v>48</v>
      </c>
      <c r="C35" s="11">
        <f t="shared" si="0"/>
        <v>0</v>
      </c>
    </row>
    <row r="36" spans="1:3" x14ac:dyDescent="0.25">
      <c r="A36" s="4" t="s">
        <v>49</v>
      </c>
      <c r="C36" s="11">
        <f t="shared" si="0"/>
        <v>0</v>
      </c>
    </row>
    <row r="37" spans="1:3" x14ac:dyDescent="0.25">
      <c r="A37" s="26" t="s">
        <v>51</v>
      </c>
      <c r="B37">
        <f>COUNTIF(AA1:AA7,"WAHR")</f>
        <v>5</v>
      </c>
    </row>
    <row r="39" spans="1:3" x14ac:dyDescent="0.25">
      <c r="A39" s="15"/>
    </row>
    <row r="42" spans="1:3" x14ac:dyDescent="0.25">
      <c r="A42" s="15"/>
    </row>
    <row r="44" spans="1:3" x14ac:dyDescent="0.25">
      <c r="A44" s="15"/>
    </row>
  </sheetData>
  <sheetProtection algorithmName="SHA-512" hashValue="jXudCKNN3Y37MBCiHkZylqiXHxU4dwz0lMJGLGDCawT0iUBIBaojQ2c9UCh3VF6N+vYpwz6bPrbOniYLWOX1zg==" saltValue="JIZdbUHRi7Sd/903T0ineg==" spinCount="100000" sheet="1" objects="1" scenarios="1"/>
  <protectedRanges>
    <protectedRange sqref="B15:B27" name="Arbeitszeit"/>
    <protectedRange sqref="B30:C36" name="Arbeitstage"/>
    <protectedRange sqref="J30:K32" name="Zuschläge"/>
    <protectedRange sqref="M2:M13" name="Ausbezahlen"/>
    <protectedRange sqref="B5 B7 B9 B11 B13 A3" name="Start"/>
  </protectedRanges>
  <mergeCells count="1">
    <mergeCell ref="A3:B3"/>
  </mergeCells>
  <phoneticPr fontId="0" type="noConversion"/>
  <pageMargins left="0.7" right="0.7" top="0.78740157499999996" bottom="0.78740157499999996" header="0.3" footer="0.3"/>
  <pageSetup paperSize="9" scale="77" fitToWidth="0" orientation="landscape" horizontalDpi="4294967293" verticalDpi="0" r:id="rId1"/>
  <ignoredErrors>
    <ignoredError sqref="E3:G16 E2:G2 H2:H15 B37 C30:C36 B16:B27 E18:F18 F17:G1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457200</xdr:colOff>
                    <xdr:row>29</xdr:row>
                    <xdr:rowOff>0</xdr:rowOff>
                  </from>
                  <to>
                    <xdr:col>2</xdr:col>
                    <xdr:colOff>0</xdr:colOff>
                    <xdr:row>30</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457200</xdr:colOff>
                    <xdr:row>30</xdr:row>
                    <xdr:rowOff>0</xdr:rowOff>
                  </from>
                  <to>
                    <xdr:col>2</xdr:col>
                    <xdr:colOff>0</xdr:colOff>
                    <xdr:row>31</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457200</xdr:colOff>
                    <xdr:row>31</xdr:row>
                    <xdr:rowOff>0</xdr:rowOff>
                  </from>
                  <to>
                    <xdr:col>2</xdr:col>
                    <xdr:colOff>0</xdr:colOff>
                    <xdr:row>32</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457200</xdr:colOff>
                    <xdr:row>33</xdr:row>
                    <xdr:rowOff>0</xdr:rowOff>
                  </from>
                  <to>
                    <xdr:col>2</xdr:col>
                    <xdr:colOff>0</xdr:colOff>
                    <xdr:row>34</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457200</xdr:colOff>
                    <xdr:row>32</xdr:row>
                    <xdr:rowOff>0</xdr:rowOff>
                  </from>
                  <to>
                    <xdr:col>2</xdr:col>
                    <xdr:colOff>0</xdr:colOff>
                    <xdr:row>33</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457200</xdr:colOff>
                    <xdr:row>34</xdr:row>
                    <xdr:rowOff>0</xdr:rowOff>
                  </from>
                  <to>
                    <xdr:col>2</xdr:col>
                    <xdr:colOff>0</xdr:colOff>
                    <xdr:row>35</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457200</xdr:colOff>
                    <xdr:row>35</xdr:row>
                    <xdr:rowOff>0</xdr:rowOff>
                  </from>
                  <to>
                    <xdr:col>2</xdr:col>
                    <xdr:colOff>0</xdr:colOff>
                    <xdr:row>36</xdr:row>
                    <xdr:rowOff>28575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87829-06DA-4514-B3ED-A4BB1DEBAE54}">
  <sheetPr codeName="Tabelle14">
    <tabColor rgb="FFFFFF00"/>
  </sheetPr>
  <dimension ref="U1:AA21"/>
  <sheetViews>
    <sheetView showGridLines="0" workbookViewId="0">
      <selection activeCell="J40" sqref="J40"/>
    </sheetView>
  </sheetViews>
  <sheetFormatPr baseColWidth="10" defaultRowHeight="15" x14ac:dyDescent="0.25"/>
  <cols>
    <col min="27" max="27" width="0" hidden="1" customWidth="1"/>
  </cols>
  <sheetData>
    <row r="1" spans="27:27" x14ac:dyDescent="0.25">
      <c r="AA1" t="s">
        <v>64</v>
      </c>
    </row>
    <row r="2" spans="27:27" x14ac:dyDescent="0.25">
      <c r="AA2" t="s">
        <v>62</v>
      </c>
    </row>
    <row r="3" spans="27:27" x14ac:dyDescent="0.25">
      <c r="AA3" t="s">
        <v>22</v>
      </c>
    </row>
    <row r="4" spans="27:27" x14ac:dyDescent="0.25">
      <c r="AA4" t="s">
        <v>61</v>
      </c>
    </row>
    <row r="5" spans="27:27" x14ac:dyDescent="0.25">
      <c r="AA5" t="s">
        <v>63</v>
      </c>
    </row>
    <row r="6" spans="27:27" x14ac:dyDescent="0.25">
      <c r="AA6" t="s">
        <v>65</v>
      </c>
    </row>
    <row r="20" spans="21:21" ht="15" customHeight="1" x14ac:dyDescent="0.25">
      <c r="U20" s="12"/>
    </row>
    <row r="21" spans="21:21" ht="15" customHeight="1" x14ac:dyDescent="0.25">
      <c r="U21" s="12"/>
    </row>
  </sheetData>
  <sheetProtection algorithmName="SHA-512" hashValue="DDbDGKmDk54RDPMqQZh+KrYLj23HNM4+DKXjY7hrXZMfqdCFUg1yBD/H9FEcksszrhZLhv4xSPx5iaHPd+WtYQ==" saltValue="81JQieJljqXO3I7kT+VPcw==" spinCount="100000" sheet="1" objects="1" scenarios="1"/>
  <pageMargins left="0.7" right="0.7" top="0.78740157499999996" bottom="0.78740157499999996" header="0.3" footer="0.3"/>
  <pageSetup paperSize="9" orientation="portrait" horizontalDpi="4294967293"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C082F-88C0-471B-8C7F-50C94D68B40E}">
  <sheetPr>
    <tabColor theme="7"/>
  </sheetPr>
  <dimension ref="A1:E7"/>
  <sheetViews>
    <sheetView workbookViewId="0">
      <selection activeCell="C6" sqref="C6"/>
    </sheetView>
  </sheetViews>
  <sheetFormatPr baseColWidth="10" defaultRowHeight="15" x14ac:dyDescent="0.25"/>
  <cols>
    <col min="1" max="1" width="30.5703125" bestFit="1" customWidth="1"/>
  </cols>
  <sheetData>
    <row r="1" spans="1:5" x14ac:dyDescent="0.25">
      <c r="A1" s="6" t="s">
        <v>70</v>
      </c>
    </row>
    <row r="3" spans="1:5" x14ac:dyDescent="0.25">
      <c r="A3" s="7" t="s">
        <v>75</v>
      </c>
      <c r="C3" s="8" t="s">
        <v>72</v>
      </c>
      <c r="E3" s="8" t="s">
        <v>73</v>
      </c>
    </row>
    <row r="4" spans="1:5" x14ac:dyDescent="0.25">
      <c r="C4" s="9">
        <v>0.3125</v>
      </c>
      <c r="D4" s="10" t="s">
        <v>74</v>
      </c>
      <c r="E4" s="11">
        <f>C4*24</f>
        <v>7.5</v>
      </c>
    </row>
    <row r="6" spans="1:5" x14ac:dyDescent="0.25">
      <c r="A6" s="7" t="s">
        <v>76</v>
      </c>
      <c r="C6" s="8" t="s">
        <v>73</v>
      </c>
      <c r="E6" s="8" t="s">
        <v>72</v>
      </c>
    </row>
    <row r="7" spans="1:5" x14ac:dyDescent="0.25">
      <c r="C7" s="11">
        <v>7.5</v>
      </c>
      <c r="D7" s="10" t="s">
        <v>74</v>
      </c>
      <c r="E7" s="9">
        <f>C7/24</f>
        <v>0.3125</v>
      </c>
    </row>
  </sheetData>
  <sheetProtection algorithmName="SHA-512" hashValue="9DdjXF10BCZRqBSAi/fqAInHUyshDVfa0CDEdxDFkqi/va71mps5OG3L3Hk2i5PGFkvvqyfiPtX8PFBPUQyGFw==" saltValue="2nOPynhxzMgaFGat9aHqcA==" spinCount="100000" sheet="1" objects="1" scenarios="1"/>
  <protectedRanges>
    <protectedRange sqref="C4 C7" name="Bereich1"/>
  </protectedRanges>
  <pageMargins left="0.7" right="0.7" top="0.78740157499999996" bottom="0.78740157499999996"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15EA-D8E3-48B9-BF48-5A35D35175AA}">
  <sheetPr>
    <tabColor rgb="FFFFFF00"/>
  </sheetPr>
  <dimension ref="A1:A27"/>
  <sheetViews>
    <sheetView workbookViewId="0">
      <selection activeCell="J17" sqref="J17"/>
    </sheetView>
  </sheetViews>
  <sheetFormatPr baseColWidth="10" defaultRowHeight="15" x14ac:dyDescent="0.25"/>
  <cols>
    <col min="1" max="1" width="34.85546875" bestFit="1" customWidth="1"/>
  </cols>
  <sheetData>
    <row r="1" spans="1:1" x14ac:dyDescent="0.25">
      <c r="A1" s="3" t="s">
        <v>30</v>
      </c>
    </row>
    <row r="2" spans="1:1" x14ac:dyDescent="0.25">
      <c r="A2" s="4"/>
    </row>
    <row r="3" spans="1:1" x14ac:dyDescent="0.25">
      <c r="A3" s="5" t="s">
        <v>34</v>
      </c>
    </row>
    <row r="4" spans="1:1" x14ac:dyDescent="0.25">
      <c r="A4" s="5" t="s">
        <v>31</v>
      </c>
    </row>
    <row r="5" spans="1:1" x14ac:dyDescent="0.25">
      <c r="A5" s="4"/>
    </row>
    <row r="6" spans="1:1" x14ac:dyDescent="0.25">
      <c r="A6" s="2" t="s">
        <v>32</v>
      </c>
    </row>
    <row r="7" spans="1:1" x14ac:dyDescent="0.25">
      <c r="A7" s="2" t="s">
        <v>33</v>
      </c>
    </row>
    <row r="8" spans="1:1" x14ac:dyDescent="0.25">
      <c r="A8" s="4"/>
    </row>
    <row r="9" spans="1:1" x14ac:dyDescent="0.25">
      <c r="A9" s="2" t="s">
        <v>53</v>
      </c>
    </row>
    <row r="23" spans="1:1" x14ac:dyDescent="0.25">
      <c r="A23" s="45" t="s">
        <v>55</v>
      </c>
    </row>
    <row r="24" spans="1:1" x14ac:dyDescent="0.25">
      <c r="A24" s="45"/>
    </row>
    <row r="27" spans="1:1" x14ac:dyDescent="0.25">
      <c r="A27" t="s">
        <v>77</v>
      </c>
    </row>
  </sheetData>
  <sheetProtection algorithmName="SHA-512" hashValue="m83TPpEf8qDR83VwVzbw7rqtJ/JLl7FUQMsaEQJWjnV4is5eYiXYonWTc8fC+nVvWmyUIJSsLW2J21gt5omaIA==" saltValue="JM3JuaEg5Fd8ETxUaLj96g==" spinCount="100000" sheet="1" objects="1" scenarios="1"/>
  <protectedRanges>
    <protectedRange sqref="B1:C24" name="Bereich1"/>
  </protectedRanges>
  <mergeCells count="1">
    <mergeCell ref="A23:A24"/>
  </mergeCells>
  <hyperlinks>
    <hyperlink ref="A6" r:id="rId1" xr:uid="{2AD1DFDF-C205-41EA-ABDE-6CD348210E9C}"/>
    <hyperlink ref="A7" r:id="rId2" xr:uid="{404EE076-5139-4E78-953D-7A1ECAABD31E}"/>
    <hyperlink ref="A9" r:id="rId3" xr:uid="{18C12A6C-A28E-47D2-89A9-1F9B99A1188F}"/>
    <hyperlink ref="A23" r:id="rId4" display="Vollversion" xr:uid="{4326C039-B376-41F9-8DF0-CE1AE6233CAE}"/>
  </hyperlinks>
  <pageMargins left="0.7" right="0.7" top="0.78740157499999996" bottom="0.78740157499999996"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4"/>
    <pageSetUpPr fitToPage="1"/>
  </sheetPr>
  <dimension ref="A1:U32"/>
  <sheetViews>
    <sheetView zoomScaleNormal="100" workbookViewId="0">
      <selection activeCell="L38" sqref="L38"/>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ht="15" customHeigh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Februar 2025</v>
      </c>
      <c r="P1" s="32"/>
      <c r="Q1" s="27" t="s">
        <v>69</v>
      </c>
      <c r="R1" s="33" t="s">
        <v>5</v>
      </c>
      <c r="S1" s="20" t="s">
        <v>59</v>
      </c>
      <c r="T1" s="16" t="s">
        <v>67</v>
      </c>
      <c r="U1" s="16" t="s">
        <v>68</v>
      </c>
    </row>
    <row r="2" spans="1:21" x14ac:dyDescent="0.25">
      <c r="A2" s="34">
        <v>45689</v>
      </c>
      <c r="B2" t="str">
        <f>TEXT(A2,"TTT")</f>
        <v>Sa</v>
      </c>
      <c r="G2" s="11">
        <f>IF(R2&lt;&gt;"",R2,IF(OR(C2="krank",C2="Urlaub",C2="Sonderurlaub"),H2,IF(D2&lt;=E2,(E2-D2-F2)*24,(1-D2+E2-F2)*24)+IF(C2="Urlaub halber Tag",H2/2,0)))</f>
        <v>0</v>
      </c>
      <c r="H2" s="11">
        <f ca="1">IF(S2&lt;&gt;"",S2,IF(OR(C2="Feiertag",A2&lt;Gesamt!$B$11,A2&gt;Gesamt!$B$13,),0,INDIRECT("O"&amp;WEEKDAY(A2,2)+21)))</f>
        <v>0</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45690</v>
      </c>
      <c r="B3" t="str">
        <f t="shared" ref="B3:B29" si="0">TEXT(A3,"TTT")</f>
        <v>So</v>
      </c>
      <c r="G3" s="11">
        <f t="shared" ref="G3:G29" si="1">IF(R3&lt;&gt;"",R3,IF(OR(C3="krank",C3="Urlaub",C3="Sonderurlaub"),H3,IF(D3&lt;=E3,(E3-D3-F3)*24,(1-D3+E3-F3)*24)+IF(C3="Urlaub halber Tag",H3/2,0)))</f>
        <v>0</v>
      </c>
      <c r="H3" s="11">
        <f ca="1">IF(S3&lt;&gt;"",S3,IF(OR(C3="Feiertag",A3&lt;Gesamt!$B$11,A3&gt;Gesamt!$B$13,),0,INDIRECT("O"&amp;WEEKDAY(A3,2)+21)))</f>
        <v>0</v>
      </c>
      <c r="I3" s="11">
        <f t="shared" ref="I3:I29"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45691</v>
      </c>
      <c r="B4" t="str">
        <f t="shared" si="0"/>
        <v>Mo</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45692</v>
      </c>
      <c r="B5" t="str">
        <f t="shared" si="0"/>
        <v>Di</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45693</v>
      </c>
      <c r="B6" t="str">
        <f t="shared" si="0"/>
        <v>Mi</v>
      </c>
      <c r="G6" s="11">
        <f t="shared" si="1"/>
        <v>0</v>
      </c>
      <c r="H6" s="11">
        <f ca="1">IF(S6&lt;&gt;"",S6,IF(OR(C6="Feiertag",A6&lt;Gesamt!$B$11,A6&gt;Gesamt!$B$13,),0,INDIRECT("O"&amp;WEEKDAY(A6,2)+21)))</f>
        <v>8</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45694</v>
      </c>
      <c r="B7" t="str">
        <f t="shared" si="0"/>
        <v>Do</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Gesamt!B9+SUM(Gesamt!E2:E3)-SUM(Gesamt!M2:M3)+SUM(Gesamt!J2:J3)</f>
        <v>0</v>
      </c>
      <c r="P7" s="36"/>
      <c r="R7" s="11"/>
      <c r="S7" s="11"/>
      <c r="U7" s="19"/>
    </row>
    <row r="8" spans="1:21" x14ac:dyDescent="0.25">
      <c r="A8" s="34">
        <v>45695</v>
      </c>
      <c r="B8" t="str">
        <f t="shared" si="0"/>
        <v>Fr</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45696</v>
      </c>
      <c r="B9" t="str">
        <f t="shared" si="0"/>
        <v>Sa</v>
      </c>
      <c r="G9" s="11">
        <f t="shared" si="1"/>
        <v>0</v>
      </c>
      <c r="H9" s="11">
        <f ca="1">IF(S9&lt;&gt;"",S9,IF(OR(C9="Feiertag",A9&lt;Gesamt!$B$11,A9&gt;Gesamt!$B$13,),0,INDIRECT("O"&amp;WEEKDAY(A9,2)+21)))</f>
        <v>0</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45697</v>
      </c>
      <c r="B10" t="str">
        <f t="shared" si="0"/>
        <v>So</v>
      </c>
      <c r="G10" s="11">
        <f t="shared" si="1"/>
        <v>0</v>
      </c>
      <c r="H10" s="11">
        <f ca="1">IF(S10&lt;&gt;"",S10,IF(OR(C10="Feiertag",A10&lt;Gesamt!$B$11,A10&gt;Gesamt!$B$13,),0,INDIRECT("O"&amp;WEEKDAY(A10,2)+21)))</f>
        <v>0</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45698</v>
      </c>
      <c r="B11" t="str">
        <f t="shared" si="0"/>
        <v>Mo</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SUM(Gesamt!F2:F3)</f>
        <v>0</v>
      </c>
      <c r="P11" s="36"/>
      <c r="R11" s="11"/>
      <c r="S11" s="11"/>
      <c r="U11" s="19"/>
    </row>
    <row r="12" spans="1:21" x14ac:dyDescent="0.25">
      <c r="A12" s="34">
        <v>45699</v>
      </c>
      <c r="B12" t="str">
        <f t="shared" si="0"/>
        <v>Di</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45700</v>
      </c>
      <c r="B13" t="str">
        <f t="shared" si="0"/>
        <v>Mi</v>
      </c>
      <c r="G13" s="11">
        <f t="shared" si="1"/>
        <v>0</v>
      </c>
      <c r="H13" s="11">
        <f ca="1">IF(S13&lt;&gt;"",S13,IF(OR(C13="Feiertag",A13&lt;Gesamt!$B$11,A13&gt;Gesamt!$B$13,),0,INDIRECT("O"&amp;WEEKDAY(A13,2)+21)))</f>
        <v>8</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45701</v>
      </c>
      <c r="B14" t="str">
        <f t="shared" si="0"/>
        <v>Do</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45702</v>
      </c>
      <c r="B15" t="str">
        <f t="shared" si="0"/>
        <v>Fr</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Gesamt!B5+Gesamt!B7-SUM(Gesamt!G2:G3)</f>
        <v>30</v>
      </c>
      <c r="P15" s="36"/>
      <c r="R15" s="11"/>
      <c r="S15" s="11"/>
      <c r="U15" s="19"/>
    </row>
    <row r="16" spans="1:21" x14ac:dyDescent="0.25">
      <c r="A16" s="34">
        <v>45703</v>
      </c>
      <c r="B16" t="str">
        <f t="shared" si="0"/>
        <v>Sa</v>
      </c>
      <c r="G16" s="11">
        <f t="shared" si="1"/>
        <v>0</v>
      </c>
      <c r="H16" s="11">
        <f ca="1">IF(S16&lt;&gt;"",S16,IF(OR(C16="Feiertag",A16&lt;Gesamt!$B$11,A16&gt;Gesamt!$B$13,),0,INDIRECT("O"&amp;WEEKDAY(A16,2)+21)))</f>
        <v>0</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45704</v>
      </c>
      <c r="B17" t="str">
        <f t="shared" si="0"/>
        <v>So</v>
      </c>
      <c r="G17" s="11">
        <f t="shared" si="1"/>
        <v>0</v>
      </c>
      <c r="H17" s="11">
        <f ca="1">IF(S17&lt;&gt;"",S17,IF(OR(C17="Feiertag",A17&lt;Gesamt!$B$11,A17&gt;Gesamt!$B$13,),0,INDIRECT("O"&amp;WEEKDAY(A17,2)+21)))</f>
        <v>0</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45705</v>
      </c>
      <c r="B18" t="str">
        <f t="shared" si="0"/>
        <v>Mo</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45706</v>
      </c>
      <c r="B19" t="str">
        <f t="shared" si="0"/>
        <v>Di</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160</v>
      </c>
      <c r="P19" s="36"/>
      <c r="R19" s="11"/>
      <c r="S19" s="11"/>
      <c r="U19" s="19"/>
    </row>
    <row r="20" spans="1:21" x14ac:dyDescent="0.25">
      <c r="A20" s="34">
        <v>45707</v>
      </c>
      <c r="B20" t="str">
        <f t="shared" si="0"/>
        <v>Mi</v>
      </c>
      <c r="G20" s="11">
        <f t="shared" si="1"/>
        <v>0</v>
      </c>
      <c r="H20" s="11">
        <f ca="1">IF(S20&lt;&gt;"",S20,IF(OR(C20="Feiertag",A20&lt;Gesamt!$B$11,A20&gt;Gesamt!$B$13,),0,INDIRECT("O"&amp;WEEKDAY(A20,2)+21)))</f>
        <v>8</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45708</v>
      </c>
      <c r="B21" t="str">
        <f t="shared" si="0"/>
        <v>Do</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45709</v>
      </c>
      <c r="B22" t="str">
        <f t="shared" si="0"/>
        <v>Fr</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45710</v>
      </c>
      <c r="B23" t="str">
        <f t="shared" si="0"/>
        <v>Sa</v>
      </c>
      <c r="G23" s="11">
        <f t="shared" si="1"/>
        <v>0</v>
      </c>
      <c r="H23" s="11">
        <f ca="1">IF(S23&lt;&gt;"",S23,IF(OR(C23="Feiertag",A23&lt;Gesamt!$B$11,A23&gt;Gesamt!$B$13,),0,INDIRECT("O"&amp;WEEKDAY(A23,2)+21)))</f>
        <v>0</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45711</v>
      </c>
      <c r="B24" t="str">
        <f t="shared" si="0"/>
        <v>So</v>
      </c>
      <c r="G24" s="11">
        <f t="shared" si="1"/>
        <v>0</v>
      </c>
      <c r="H24" s="11">
        <f ca="1">IF(S24&lt;&gt;"",S24,IF(OR(C24="Feiertag",A24&lt;Gesamt!$B$11,A24&gt;Gesamt!$B$13,),0,INDIRECT("O"&amp;WEEKDAY(A24,2)+21)))</f>
        <v>0</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45712</v>
      </c>
      <c r="B25" t="str">
        <f t="shared" si="0"/>
        <v>Mo</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45713</v>
      </c>
      <c r="B26" t="str">
        <f t="shared" si="0"/>
        <v>Di</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45714</v>
      </c>
      <c r="B27" t="str">
        <f t="shared" si="0"/>
        <v>Mi</v>
      </c>
      <c r="G27" s="11">
        <f t="shared" si="1"/>
        <v>0</v>
      </c>
      <c r="H27" s="11">
        <f ca="1">IF(S27&lt;&gt;"",S27,IF(OR(C27="Feiertag",A27&lt;Gesamt!$B$11,A27&gt;Gesamt!$B$13,),0,INDIRECT("O"&amp;WEEKDAY(A27,2)+21)))</f>
        <v>8</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45715</v>
      </c>
      <c r="B28" t="str">
        <f t="shared" si="0"/>
        <v>Do</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45716</v>
      </c>
      <c r="B29" t="str">
        <f t="shared" si="0"/>
        <v>Fr</v>
      </c>
      <c r="G29" s="11">
        <f t="shared" si="1"/>
        <v>0</v>
      </c>
      <c r="H29" s="11">
        <f ca="1">IF(S29&lt;&gt;"",S29,IF(OR(C29="Feiertag",A29&lt;Gesamt!$B$11,A29&gt;Gesamt!$B$13,),0,INDIRECT("O"&amp;WEEKDAY(A29,2)+21)))</f>
        <v>8</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c r="H30" s="11"/>
      <c r="I30" s="11"/>
      <c r="J30" s="11"/>
      <c r="K30" s="11"/>
      <c r="L30" s="11"/>
      <c r="P30" s="36"/>
      <c r="R30" s="11"/>
      <c r="S30" s="11"/>
      <c r="U30" s="19"/>
    </row>
    <row r="31" spans="1:21" x14ac:dyDescent="0.25">
      <c r="A31" s="34"/>
      <c r="H31" s="11"/>
      <c r="I31" s="11"/>
      <c r="J31" s="11"/>
      <c r="K31" s="11"/>
      <c r="L31" s="11"/>
      <c r="R31" s="11"/>
      <c r="S31" s="11"/>
      <c r="U31" s="19"/>
    </row>
    <row r="32" spans="1:21" x14ac:dyDescent="0.25">
      <c r="A32" s="34"/>
      <c r="H32" s="11"/>
      <c r="I32" s="11"/>
      <c r="J32" s="11"/>
      <c r="K32" s="11"/>
      <c r="L32" s="11"/>
      <c r="U32" s="19"/>
    </row>
  </sheetData>
  <sheetProtection algorithmName="SHA-512" hashValue="nCelnz+vwrh3VleKLx3piE4CtBwInRYhQBMrl1i8hJvLzjZ/wa5LYV5obOiEHshIPxopzsJvYQzn/+WbRVDBjQ==" saltValue="0wjRS/mCNHRLrUNhsn0Q3g==" spinCount="100000" sheet="1" objects="1" scenarios="1"/>
  <protectedRanges>
    <protectedRange sqref="J2:J32 O22:O28 R2:U32 C2:F32" name="Bereich1"/>
  </protectedRanges>
  <mergeCells count="1">
    <mergeCell ref="N3:O3"/>
  </mergeCells>
  <phoneticPr fontId="0" type="noConversion"/>
  <conditionalFormatting sqref="A2:L29">
    <cfRule type="expression" dxfId="21" priority="1">
      <formula>$C2="Feiertag"</formula>
    </cfRule>
    <cfRule type="expression" dxfId="20" priority="2">
      <formula>WEEKDAY($A2,2)&gt;=6</formula>
    </cfRule>
  </conditionalFormatting>
  <pageMargins left="0.7" right="0.7" top="0.78740157499999996" bottom="0.78740157499999996" header="0.3" footer="0.3"/>
  <pageSetup paperSize="9" scale="84" orientation="landscape"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231D017-6428-47A9-A2E4-3F7579344A2C}">
          <x14:formula1>
            <xm:f>Anleitung!$AA$1:$AA$6</xm:f>
          </x14:formula1>
          <xm:sqref>C2:C29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6"/>
    <pageSetUpPr fitToPage="1"/>
  </sheetPr>
  <dimension ref="A1:U32"/>
  <sheetViews>
    <sheetView zoomScaleNormal="100" workbookViewId="0">
      <selection activeCell="I37" sqref="I37"/>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März 2025</v>
      </c>
      <c r="P1" s="32"/>
      <c r="Q1" s="27" t="s">
        <v>69</v>
      </c>
      <c r="R1" s="33" t="s">
        <v>5</v>
      </c>
      <c r="S1" s="20" t="s">
        <v>59</v>
      </c>
      <c r="T1" s="16" t="s">
        <v>67</v>
      </c>
      <c r="U1" s="16" t="s">
        <v>68</v>
      </c>
    </row>
    <row r="2" spans="1:21" x14ac:dyDescent="0.25">
      <c r="A2" s="34">
        <v>45717</v>
      </c>
      <c r="B2" t="str">
        <f>TEXT(A2,"TTT")</f>
        <v>Sa</v>
      </c>
      <c r="G2" s="11">
        <f>IF(R2&lt;&gt;"",R2,IF(OR(C2="krank",C2="Urlaub",C2="Sonderurlaub"),H2,IF(D2&lt;=E2,(E2-D2-F2)*24,(1-D2+E2-F2)*24)+IF(C2="Urlaub halber Tag",H2/2,0)))</f>
        <v>0</v>
      </c>
      <c r="H2" s="11">
        <f ca="1">IF(S2&lt;&gt;"",S2,IF(OR(C2="Feiertag",A2&lt;Gesamt!$B$11,A2&gt;Gesamt!$B$13,),0,INDIRECT("O"&amp;WEEKDAY(A2,2)+21)))</f>
        <v>0</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45718</v>
      </c>
      <c r="B3" t="str">
        <f t="shared" ref="B3:B32" si="0">TEXT(A3,"TTT")</f>
        <v>So</v>
      </c>
      <c r="G3" s="11">
        <f t="shared" ref="G3:G32" si="1">IF(R3&lt;&gt;"",R3,IF(OR(C3="krank",C3="Urlaub",C3="Sonderurlaub"),H3,IF(D3&lt;=E3,(E3-D3-F3)*24,(1-D3+E3-F3)*24)+IF(C3="Urlaub halber Tag",H3/2,0)))</f>
        <v>0</v>
      </c>
      <c r="H3" s="11">
        <f ca="1">IF(S3&lt;&gt;"",S3,IF(OR(C3="Feiertag",A3&lt;Gesamt!$B$11,A3&gt;Gesamt!$B$13,),0,INDIRECT("O"&amp;WEEKDAY(A3,2)+21)))</f>
        <v>0</v>
      </c>
      <c r="I3" s="11">
        <f t="shared" ref="I3:I32"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45719</v>
      </c>
      <c r="B4" t="str">
        <f t="shared" si="0"/>
        <v>Mo</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45720</v>
      </c>
      <c r="B5" t="str">
        <f t="shared" si="0"/>
        <v>Di</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45721</v>
      </c>
      <c r="B6" t="str">
        <f t="shared" si="0"/>
        <v>Mi</v>
      </c>
      <c r="G6" s="11">
        <f t="shared" si="1"/>
        <v>0</v>
      </c>
      <c r="H6" s="11">
        <f ca="1">IF(S6&lt;&gt;"",S6,IF(OR(C6="Feiertag",A6&lt;Gesamt!$B$11,A6&gt;Gesamt!$B$13,),0,INDIRECT("O"&amp;WEEKDAY(A6,2)+21)))</f>
        <v>8</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45722</v>
      </c>
      <c r="B7" t="str">
        <f t="shared" si="0"/>
        <v>Do</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Gesamt!B9+SUM(Gesamt!E2:E4)-SUM(Gesamt!M2:M4)+SUM(Gesamt!J2:J4)</f>
        <v>0</v>
      </c>
      <c r="P7" s="36"/>
      <c r="R7" s="11"/>
      <c r="S7" s="11"/>
      <c r="U7" s="19"/>
    </row>
    <row r="8" spans="1:21" x14ac:dyDescent="0.25">
      <c r="A8" s="34">
        <v>45723</v>
      </c>
      <c r="B8" t="str">
        <f t="shared" si="0"/>
        <v>Fr</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45724</v>
      </c>
      <c r="B9" t="str">
        <f t="shared" si="0"/>
        <v>Sa</v>
      </c>
      <c r="G9" s="11">
        <f t="shared" si="1"/>
        <v>0</v>
      </c>
      <c r="H9" s="11">
        <f ca="1">IF(S9&lt;&gt;"",S9,IF(OR(C9="Feiertag",A9&lt;Gesamt!$B$11,A9&gt;Gesamt!$B$13,),0,INDIRECT("O"&amp;WEEKDAY(A9,2)+21)))</f>
        <v>0</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45725</v>
      </c>
      <c r="B10" t="str">
        <f t="shared" si="0"/>
        <v>So</v>
      </c>
      <c r="G10" s="11">
        <f t="shared" si="1"/>
        <v>0</v>
      </c>
      <c r="H10" s="11">
        <f ca="1">IF(S10&lt;&gt;"",S10,IF(OR(C10="Feiertag",A10&lt;Gesamt!$B$11,A10&gt;Gesamt!$B$13,),0,INDIRECT("O"&amp;WEEKDAY(A10,2)+21)))</f>
        <v>0</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45726</v>
      </c>
      <c r="B11" t="str">
        <f t="shared" si="0"/>
        <v>Mo</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SUM(Gesamt!F2:F4)</f>
        <v>0</v>
      </c>
      <c r="P11" s="36"/>
      <c r="R11" s="11"/>
      <c r="S11" s="11"/>
      <c r="U11" s="19"/>
    </row>
    <row r="12" spans="1:21" x14ac:dyDescent="0.25">
      <c r="A12" s="34">
        <v>45727</v>
      </c>
      <c r="B12" t="str">
        <f t="shared" si="0"/>
        <v>Di</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45728</v>
      </c>
      <c r="B13" t="str">
        <f t="shared" si="0"/>
        <v>Mi</v>
      </c>
      <c r="G13" s="11">
        <f t="shared" si="1"/>
        <v>0</v>
      </c>
      <c r="H13" s="11">
        <f ca="1">IF(S13&lt;&gt;"",S13,IF(OR(C13="Feiertag",A13&lt;Gesamt!$B$11,A13&gt;Gesamt!$B$13,),0,INDIRECT("O"&amp;WEEKDAY(A13,2)+21)))</f>
        <v>8</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45729</v>
      </c>
      <c r="B14" t="str">
        <f t="shared" si="0"/>
        <v>Do</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45730</v>
      </c>
      <c r="B15" t="str">
        <f t="shared" si="0"/>
        <v>Fr</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Gesamt!B5+Gesamt!B7-SUM(Gesamt!G2:G4)</f>
        <v>30</v>
      </c>
      <c r="P15" s="36"/>
      <c r="R15" s="11"/>
      <c r="S15" s="11"/>
      <c r="U15" s="19"/>
    </row>
    <row r="16" spans="1:21" x14ac:dyDescent="0.25">
      <c r="A16" s="34">
        <v>45731</v>
      </c>
      <c r="B16" t="str">
        <f t="shared" si="0"/>
        <v>Sa</v>
      </c>
      <c r="G16" s="11">
        <f t="shared" si="1"/>
        <v>0</v>
      </c>
      <c r="H16" s="11">
        <f ca="1">IF(S16&lt;&gt;"",S16,IF(OR(C16="Feiertag",A16&lt;Gesamt!$B$11,A16&gt;Gesamt!$B$13,),0,INDIRECT("O"&amp;WEEKDAY(A16,2)+21)))</f>
        <v>0</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45732</v>
      </c>
      <c r="B17" t="str">
        <f t="shared" si="0"/>
        <v>So</v>
      </c>
      <c r="G17" s="11">
        <f t="shared" si="1"/>
        <v>0</v>
      </c>
      <c r="H17" s="11">
        <f ca="1">IF(S17&lt;&gt;"",S17,IF(OR(C17="Feiertag",A17&lt;Gesamt!$B$11,A17&gt;Gesamt!$B$13,),0,INDIRECT("O"&amp;WEEKDAY(A17,2)+21)))</f>
        <v>0</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45733</v>
      </c>
      <c r="B18" t="str">
        <f t="shared" si="0"/>
        <v>Mo</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45734</v>
      </c>
      <c r="B19" t="str">
        <f t="shared" si="0"/>
        <v>Di</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168</v>
      </c>
      <c r="P19" s="36"/>
      <c r="R19" s="11"/>
      <c r="S19" s="11"/>
      <c r="U19" s="19"/>
    </row>
    <row r="20" spans="1:21" x14ac:dyDescent="0.25">
      <c r="A20" s="34">
        <v>45735</v>
      </c>
      <c r="B20" t="str">
        <f t="shared" si="0"/>
        <v>Mi</v>
      </c>
      <c r="G20" s="11">
        <f t="shared" si="1"/>
        <v>0</v>
      </c>
      <c r="H20" s="11">
        <f ca="1">IF(S20&lt;&gt;"",S20,IF(OR(C20="Feiertag",A20&lt;Gesamt!$B$11,A20&gt;Gesamt!$B$13,),0,INDIRECT("O"&amp;WEEKDAY(A20,2)+21)))</f>
        <v>8</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45736</v>
      </c>
      <c r="B21" t="str">
        <f t="shared" si="0"/>
        <v>Do</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45737</v>
      </c>
      <c r="B22" t="str">
        <f t="shared" si="0"/>
        <v>Fr</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45738</v>
      </c>
      <c r="B23" t="str">
        <f t="shared" si="0"/>
        <v>Sa</v>
      </c>
      <c r="G23" s="11">
        <f t="shared" si="1"/>
        <v>0</v>
      </c>
      <c r="H23" s="11">
        <f ca="1">IF(S23&lt;&gt;"",S23,IF(OR(C23="Feiertag",A23&lt;Gesamt!$B$11,A23&gt;Gesamt!$B$13,),0,INDIRECT("O"&amp;WEEKDAY(A23,2)+21)))</f>
        <v>0</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45739</v>
      </c>
      <c r="B24" t="str">
        <f t="shared" si="0"/>
        <v>So</v>
      </c>
      <c r="G24" s="11">
        <f t="shared" si="1"/>
        <v>0</v>
      </c>
      <c r="H24" s="11">
        <f ca="1">IF(S24&lt;&gt;"",S24,IF(OR(C24="Feiertag",A24&lt;Gesamt!$B$11,A24&gt;Gesamt!$B$13,),0,INDIRECT("O"&amp;WEEKDAY(A24,2)+21)))</f>
        <v>0</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45740</v>
      </c>
      <c r="B25" t="str">
        <f t="shared" si="0"/>
        <v>Mo</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45741</v>
      </c>
      <c r="B26" t="str">
        <f t="shared" si="0"/>
        <v>Di</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45742</v>
      </c>
      <c r="B27" t="str">
        <f t="shared" si="0"/>
        <v>Mi</v>
      </c>
      <c r="G27" s="11">
        <f t="shared" si="1"/>
        <v>0</v>
      </c>
      <c r="H27" s="11">
        <f ca="1">IF(S27&lt;&gt;"",S27,IF(OR(C27="Feiertag",A27&lt;Gesamt!$B$11,A27&gt;Gesamt!$B$13,),0,INDIRECT("O"&amp;WEEKDAY(A27,2)+21)))</f>
        <v>8</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45743</v>
      </c>
      <c r="B28" t="str">
        <f t="shared" si="0"/>
        <v>Do</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45744</v>
      </c>
      <c r="B29" t="str">
        <f t="shared" si="0"/>
        <v>Fr</v>
      </c>
      <c r="G29" s="11">
        <f t="shared" si="1"/>
        <v>0</v>
      </c>
      <c r="H29" s="11">
        <f ca="1">IF(S29&lt;&gt;"",S29,IF(OR(C29="Feiertag",A29&lt;Gesamt!$B$11,A29&gt;Gesamt!$B$13,),0,INDIRECT("O"&amp;WEEKDAY(A29,2)+21)))</f>
        <v>8</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45745</v>
      </c>
      <c r="B30" t="str">
        <f t="shared" si="0"/>
        <v>Sa</v>
      </c>
      <c r="G30" s="11">
        <f t="shared" si="1"/>
        <v>0</v>
      </c>
      <c r="H30" s="11">
        <f ca="1">IF(S30&lt;&gt;"",S30,IF(OR(C30="Feiertag",A30&lt;Gesamt!$B$11,A30&gt;Gesamt!$B$13,),0,INDIRECT("O"&amp;WEEKDAY(A30,2)+21)))</f>
        <v>0</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45746</v>
      </c>
      <c r="B31" t="str">
        <f t="shared" si="0"/>
        <v>So</v>
      </c>
      <c r="G31" s="11">
        <f t="shared" si="1"/>
        <v>0</v>
      </c>
      <c r="H31" s="11">
        <f ca="1">IF(S31&lt;&gt;"",S31,IF(OR(C31="Feiertag",A31&lt;Gesamt!$B$11,A31&gt;Gesamt!$B$13,),0,INDIRECT("O"&amp;WEEKDAY(A31,2)+21)))</f>
        <v>0</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v>45747</v>
      </c>
      <c r="B32" t="str">
        <f t="shared" si="0"/>
        <v>Mo</v>
      </c>
      <c r="G32" s="11">
        <f t="shared" si="1"/>
        <v>0</v>
      </c>
      <c r="H32" s="11">
        <f ca="1">IF(S32&lt;&gt;"",S32,IF(OR(C32="Feiertag",A32&lt;Gesamt!$B$11,A32&gt;Gesamt!$B$13,),0,INDIRECT("O"&amp;WEEKDAY(A32,2)+21)))</f>
        <v>8</v>
      </c>
      <c r="I32" s="11">
        <f t="shared" si="2"/>
        <v>0</v>
      </c>
      <c r="J32" s="11"/>
      <c r="K32" s="11">
        <f>IF(T32&lt;&gt;"",T32,IF(C32="Feiertag",G32*Gesamt!$J$32,IF(B32="So",G32*Gesamt!$J$31,IF(B32="Sa",G32*Gesamt!$J$30,0))))</f>
        <v>0</v>
      </c>
      <c r="L32" s="19">
        <f>IF(U32&lt;&gt;"",U32,IF(C32="Feiertag",G32*Gesamt!$K$32,IF(B32="So",G32*Gesamt!$K$31,IF(B32="Sa",G32*Gesamt!$K$30,0))))</f>
        <v>0</v>
      </c>
      <c r="P32" s="36"/>
      <c r="R32" s="11"/>
      <c r="S32" s="11"/>
      <c r="U32" s="19"/>
    </row>
  </sheetData>
  <sheetProtection algorithmName="SHA-512" hashValue="F1CYHElVlGLXUt/jx0oL8bPwnoe4LebA6CtAemkr6NkAL22lD0Lzn7xivWK7MtGd8P6qzAyjnPnrJbjfDbf10w==" saltValue="EoSjMOGyTbRNb1Egwfhq9w==" spinCount="100000" sheet="1" objects="1" scenarios="1"/>
  <protectedRanges>
    <protectedRange sqref="J2:J32 O22:O28 R2:U32 C2:F32" name="Bereich1"/>
  </protectedRanges>
  <mergeCells count="1">
    <mergeCell ref="N3:O3"/>
  </mergeCells>
  <phoneticPr fontId="0" type="noConversion"/>
  <conditionalFormatting sqref="A2:L32">
    <cfRule type="expression" dxfId="19" priority="1">
      <formula>$C2="Feiertag"</formula>
    </cfRule>
    <cfRule type="expression" dxfId="18" priority="2">
      <formula>WEEKDAY($A2,2)&gt;=6</formula>
    </cfRule>
  </conditionalFormatting>
  <pageMargins left="0.7" right="0.7" top="0.78740157499999996" bottom="0.78740157499999996" header="0.3" footer="0.3"/>
  <pageSetup paperSize="9" scale="84" orientation="landscape"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ED96248B-EFC7-4A24-94E1-AE3980541DEF}">
          <x14:formula1>
            <xm:f>Anleitung!$AA$1:$AA$6</xm:f>
          </x14:formula1>
          <xm:sqref>C2:C32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4"/>
    <pageSetUpPr fitToPage="1"/>
  </sheetPr>
  <dimension ref="A1:U32"/>
  <sheetViews>
    <sheetView zoomScaleNormal="100" workbookViewId="0">
      <selection activeCell="L36" sqref="L36"/>
    </sheetView>
  </sheetViews>
  <sheetFormatPr baseColWidth="10" defaultRowHeight="15" x14ac:dyDescent="0.25"/>
  <cols>
    <col min="1" max="1" width="7.140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April 2025</v>
      </c>
      <c r="P1" s="32"/>
      <c r="Q1" s="27" t="s">
        <v>69</v>
      </c>
      <c r="R1" s="33" t="s">
        <v>5</v>
      </c>
      <c r="S1" s="20" t="s">
        <v>59</v>
      </c>
      <c r="T1" s="16" t="s">
        <v>67</v>
      </c>
      <c r="U1" s="16" t="s">
        <v>68</v>
      </c>
    </row>
    <row r="2" spans="1:21" x14ac:dyDescent="0.25">
      <c r="A2" s="34">
        <v>45748</v>
      </c>
      <c r="B2" t="str">
        <f>TEXT(A2,"TTT")</f>
        <v>Di</v>
      </c>
      <c r="G2" s="11">
        <f>IF(R2&lt;&gt;"",R2,IF(OR(C2="krank",C2="Urlaub",C2="Sonderurlaub"),H2,IF(D2&lt;=E2,(E2-D2-F2)*24,(1-D2+E2-F2)*24)+IF(C2="Urlaub halber Tag",H2/2,0)))</f>
        <v>0</v>
      </c>
      <c r="H2" s="11">
        <f ca="1">IF(S2&lt;&gt;"",S2,IF(OR(C2="Feiertag",A2&lt;Gesamt!$B$11,A2&gt;Gesamt!$B$13,),0,INDIRECT("O"&amp;WEEKDAY(A2,2)+21)))</f>
        <v>8</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45749</v>
      </c>
      <c r="B3" t="str">
        <f t="shared" ref="B3:B31" si="0">TEXT(A3,"TTT")</f>
        <v>Mi</v>
      </c>
      <c r="G3" s="11">
        <f t="shared" ref="G3:G31" si="1">IF(R3&lt;&gt;"",R3,IF(OR(C3="krank",C3="Urlaub",C3="Sonderurlaub"),H3,IF(D3&lt;=E3,(E3-D3-F3)*24,(1-D3+E3-F3)*24)+IF(C3="Urlaub halber Tag",H3/2,0)+IF(AND(C3="Urlaub halber Tag",J3="halber Arbeitstag"),H3/2,0)))</f>
        <v>0</v>
      </c>
      <c r="H3" s="11">
        <f ca="1">IF(S3&lt;&gt;"",S3,IF(OR(C3="Feiertag",A3&lt;Gesamt!$B$11,A3&gt;Gesamt!$B$13,),0,INDIRECT("O"&amp;WEEKDAY(A3,2)+21)))</f>
        <v>8</v>
      </c>
      <c r="I3" s="11">
        <f t="shared" ref="I3:I31"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45750</v>
      </c>
      <c r="B4" t="str">
        <f t="shared" si="0"/>
        <v>Do</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45751</v>
      </c>
      <c r="B5" t="str">
        <f t="shared" si="0"/>
        <v>Fr</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45752</v>
      </c>
      <c r="B6" t="str">
        <f t="shared" si="0"/>
        <v>Sa</v>
      </c>
      <c r="G6" s="11">
        <f t="shared" si="1"/>
        <v>0</v>
      </c>
      <c r="H6" s="11">
        <f ca="1">IF(S6&lt;&gt;"",S6,IF(OR(C6="Feiertag",A6&lt;Gesamt!$B$11,A6&gt;Gesamt!$B$13,),0,INDIRECT("O"&amp;WEEKDAY(A6,2)+21)))</f>
        <v>0</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45753</v>
      </c>
      <c r="B7" t="str">
        <f t="shared" si="0"/>
        <v>So</v>
      </c>
      <c r="G7" s="11">
        <f t="shared" si="1"/>
        <v>0</v>
      </c>
      <c r="H7" s="11">
        <f ca="1">IF(S7&lt;&gt;"",S7,IF(OR(C7="Feiertag",A7&lt;Gesamt!$B$11,A7&gt;Gesamt!$B$13,),0,INDIRECT("O"&amp;WEEKDAY(A7,2)+21)))</f>
        <v>0</v>
      </c>
      <c r="I7" s="11">
        <f t="shared" si="2"/>
        <v>0</v>
      </c>
      <c r="J7" s="11"/>
      <c r="K7" s="11">
        <f>IF(T7&lt;&gt;"",T7,IF(C7="Feiertag",G7*Gesamt!$J$32,IF(B7="So",G7*Gesamt!$J$31,IF(B7="Sa",G7*Gesamt!$J$30,0))))</f>
        <v>0</v>
      </c>
      <c r="L7" s="19">
        <f>IF(U7&lt;&gt;"",U7,IF(C7="Feiertag",G7*Gesamt!$K$32,IF(B7="So",G7*Gesamt!$K$31,IF(B7="Sa",G7*Gesamt!$K$30,0))))</f>
        <v>0</v>
      </c>
      <c r="N7" s="22" t="s">
        <v>58</v>
      </c>
      <c r="O7" s="11">
        <f>Gesamt!B9+SUM(Gesamt!E2:E5)-SUM(Gesamt!M2:M5)+SUM(Gesamt!J2:J5)</f>
        <v>0</v>
      </c>
      <c r="P7" s="36"/>
      <c r="R7" s="11"/>
      <c r="S7" s="11"/>
      <c r="U7" s="19"/>
    </row>
    <row r="8" spans="1:21" x14ac:dyDescent="0.25">
      <c r="A8" s="34">
        <v>45754</v>
      </c>
      <c r="B8" t="str">
        <f t="shared" si="0"/>
        <v>Mo</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45755</v>
      </c>
      <c r="B9" t="str">
        <f t="shared" si="0"/>
        <v>Di</v>
      </c>
      <c r="G9" s="11">
        <f t="shared" si="1"/>
        <v>0</v>
      </c>
      <c r="H9" s="11">
        <f ca="1">IF(S9&lt;&gt;"",S9,IF(OR(C9="Feiertag",A9&lt;Gesamt!$B$11,A9&gt;Gesamt!$B$13,),0,INDIRECT("O"&amp;WEEKDAY(A9,2)+21)))</f>
        <v>8</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45756</v>
      </c>
      <c r="B10" t="str">
        <f t="shared" si="0"/>
        <v>Mi</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45757</v>
      </c>
      <c r="B11" t="str">
        <f t="shared" si="0"/>
        <v>Do</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SUM(Gesamt!F2:F5)</f>
        <v>0</v>
      </c>
      <c r="P11" s="36"/>
      <c r="R11" s="11"/>
      <c r="S11" s="11"/>
      <c r="U11" s="19"/>
    </row>
    <row r="12" spans="1:21" x14ac:dyDescent="0.25">
      <c r="A12" s="34">
        <v>45758</v>
      </c>
      <c r="B12" t="str">
        <f t="shared" si="0"/>
        <v>Fr</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45759</v>
      </c>
      <c r="B13" t="str">
        <f t="shared" si="0"/>
        <v>Sa</v>
      </c>
      <c r="G13" s="11">
        <f t="shared" si="1"/>
        <v>0</v>
      </c>
      <c r="H13" s="11">
        <f ca="1">IF(S13&lt;&gt;"",S13,IF(OR(C13="Feiertag",A13&lt;Gesamt!$B$11,A13&gt;Gesamt!$B$13,),0,INDIRECT("O"&amp;WEEKDAY(A13,2)+21)))</f>
        <v>0</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45760</v>
      </c>
      <c r="B14" t="str">
        <f t="shared" si="0"/>
        <v>So</v>
      </c>
      <c r="G14" s="11">
        <f t="shared" si="1"/>
        <v>0</v>
      </c>
      <c r="H14" s="11">
        <f ca="1">IF(S14&lt;&gt;"",S14,IF(OR(C14="Feiertag",A14&lt;Gesamt!$B$11,A14&gt;Gesamt!$B$13,),0,INDIRECT("O"&amp;WEEKDAY(A14,2)+21)))</f>
        <v>0</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45761</v>
      </c>
      <c r="B15" t="str">
        <f t="shared" si="0"/>
        <v>Mo</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Gesamt!B5+Gesamt!B7-SUM(Gesamt!G2:G5)</f>
        <v>30</v>
      </c>
      <c r="P15" s="36"/>
      <c r="R15" s="11"/>
      <c r="S15" s="11"/>
      <c r="U15" s="19"/>
    </row>
    <row r="16" spans="1:21" x14ac:dyDescent="0.25">
      <c r="A16" s="34">
        <v>45762</v>
      </c>
      <c r="B16" t="str">
        <f t="shared" si="0"/>
        <v>Di</v>
      </c>
      <c r="G16" s="11">
        <f t="shared" si="1"/>
        <v>0</v>
      </c>
      <c r="H16" s="11">
        <f ca="1">IF(S16&lt;&gt;"",S16,IF(OR(C16="Feiertag",A16&lt;Gesamt!$B$11,A16&gt;Gesamt!$B$13,),0,INDIRECT("O"&amp;WEEKDAY(A16,2)+21)))</f>
        <v>8</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45763</v>
      </c>
      <c r="B17" t="str">
        <f t="shared" si="0"/>
        <v>Mi</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45764</v>
      </c>
      <c r="B18" t="str">
        <f t="shared" si="0"/>
        <v>Do</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45765</v>
      </c>
      <c r="B19" t="str">
        <f t="shared" si="0"/>
        <v>Fr</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176</v>
      </c>
      <c r="P19" s="36"/>
      <c r="R19" s="11"/>
      <c r="S19" s="11"/>
      <c r="U19" s="19"/>
    </row>
    <row r="20" spans="1:21" x14ac:dyDescent="0.25">
      <c r="A20" s="34">
        <v>45766</v>
      </c>
      <c r="B20" t="str">
        <f t="shared" si="0"/>
        <v>Sa</v>
      </c>
      <c r="G20" s="11">
        <f t="shared" si="1"/>
        <v>0</v>
      </c>
      <c r="H20" s="11">
        <f ca="1">IF(S20&lt;&gt;"",S20,IF(OR(C20="Feiertag",A20&lt;Gesamt!$B$11,A20&gt;Gesamt!$B$13,),0,INDIRECT("O"&amp;WEEKDAY(A20,2)+21)))</f>
        <v>0</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45767</v>
      </c>
      <c r="B21" t="str">
        <f t="shared" si="0"/>
        <v>So</v>
      </c>
      <c r="G21" s="11">
        <f t="shared" si="1"/>
        <v>0</v>
      </c>
      <c r="H21" s="11">
        <f ca="1">IF(S21&lt;&gt;"",S21,IF(OR(C21="Feiertag",A21&lt;Gesamt!$B$11,A21&gt;Gesamt!$B$13,),0,INDIRECT("O"&amp;WEEKDAY(A21,2)+21)))</f>
        <v>0</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45768</v>
      </c>
      <c r="B22" t="str">
        <f t="shared" si="0"/>
        <v>Mo</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45769</v>
      </c>
      <c r="B23" t="str">
        <f t="shared" si="0"/>
        <v>Di</v>
      </c>
      <c r="G23" s="11">
        <f t="shared" si="1"/>
        <v>0</v>
      </c>
      <c r="H23" s="11">
        <f ca="1">IF(S23&lt;&gt;"",S23,IF(OR(C23="Feiertag",A23&lt;Gesamt!$B$11,A23&gt;Gesamt!$B$13,),0,INDIRECT("O"&amp;WEEKDAY(A23,2)+21)))</f>
        <v>8</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45770</v>
      </c>
      <c r="B24" t="str">
        <f t="shared" si="0"/>
        <v>Mi</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45771</v>
      </c>
      <c r="B25" t="str">
        <f t="shared" si="0"/>
        <v>Do</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45772</v>
      </c>
      <c r="B26" t="str">
        <f t="shared" si="0"/>
        <v>Fr</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45773</v>
      </c>
      <c r="B27" t="str">
        <f t="shared" si="0"/>
        <v>Sa</v>
      </c>
      <c r="G27" s="11">
        <f t="shared" si="1"/>
        <v>0</v>
      </c>
      <c r="H27" s="11">
        <f ca="1">IF(S27&lt;&gt;"",S27,IF(OR(C27="Feiertag",A27&lt;Gesamt!$B$11,A27&gt;Gesamt!$B$13,),0,INDIRECT("O"&amp;WEEKDAY(A27,2)+21)))</f>
        <v>0</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45774</v>
      </c>
      <c r="B28" t="str">
        <f t="shared" si="0"/>
        <v>So</v>
      </c>
      <c r="G28" s="11">
        <f t="shared" si="1"/>
        <v>0</v>
      </c>
      <c r="H28" s="11">
        <f ca="1">IF(S28&lt;&gt;"",S28,IF(OR(C28="Feiertag",A28&lt;Gesamt!$B$11,A28&gt;Gesamt!$B$13,),0,INDIRECT("O"&amp;WEEKDAY(A28,2)+21)))</f>
        <v>0</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45775</v>
      </c>
      <c r="B29" t="str">
        <f t="shared" si="0"/>
        <v>Mo</v>
      </c>
      <c r="G29" s="11">
        <f t="shared" si="1"/>
        <v>0</v>
      </c>
      <c r="H29" s="11">
        <f ca="1">IF(S29&lt;&gt;"",S29,IF(OR(C29="Feiertag",A29&lt;Gesamt!$B$11,A29&gt;Gesamt!$B$13,),0,INDIRECT("O"&amp;WEEKDAY(A29,2)+21)))</f>
        <v>8</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45776</v>
      </c>
      <c r="B30" t="str">
        <f t="shared" si="0"/>
        <v>Di</v>
      </c>
      <c r="G30" s="11">
        <f t="shared" si="1"/>
        <v>0</v>
      </c>
      <c r="H30" s="11">
        <f ca="1">IF(S30&lt;&gt;"",S30,IF(OR(C30="Feiertag",A30&lt;Gesamt!$B$11,A30&gt;Gesamt!$B$13,),0,INDIRECT("O"&amp;WEEKDAY(A30,2)+21)))</f>
        <v>8</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45777</v>
      </c>
      <c r="B31" t="str">
        <f t="shared" si="0"/>
        <v>Mi</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c r="H32" s="11"/>
      <c r="I32" s="11"/>
      <c r="J32" s="11"/>
      <c r="K32" s="11"/>
      <c r="L32" s="11"/>
      <c r="U32" s="19"/>
    </row>
  </sheetData>
  <sheetProtection algorithmName="SHA-512" hashValue="UpmiOsll4jcPdQK8APbX1N790byvCgPyfQI46d+r3Pky3enNgKeB0RpaeVHyulqeJByhktrgdQCmvCOD8alwww==" saltValue="QCzxas68xzm5oVSMr6PlzA==" spinCount="100000" sheet="1" objects="1" scenarios="1"/>
  <protectedRanges>
    <protectedRange sqref="C2:F32 J2:J32 O22:O28 R2:U32" name="Bereich1"/>
  </protectedRanges>
  <mergeCells count="1">
    <mergeCell ref="N3:O3"/>
  </mergeCells>
  <phoneticPr fontId="0" type="noConversion"/>
  <conditionalFormatting sqref="A2:L31">
    <cfRule type="expression" dxfId="17" priority="1">
      <formula>$C2="Feiertag"</formula>
    </cfRule>
    <cfRule type="expression" dxfId="16" priority="2">
      <formula>WEEKDAY($A2,2)&gt;=6</formula>
    </cfRule>
  </conditionalFormatting>
  <pageMargins left="0.7" right="0.7" top="0.78740157499999996" bottom="0.78740157499999996" header="0.3" footer="0.3"/>
  <pageSetup paperSize="9" scale="84" orientation="landscape"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570E9013-8C49-4BCA-A4AA-AB749DDD3B9F}">
          <x14:formula1>
            <xm:f>Anleitung!$AA$1:$AA$6</xm:f>
          </x14:formula1>
          <xm:sqref>C2:C31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6"/>
    <pageSetUpPr fitToPage="1"/>
  </sheetPr>
  <dimension ref="A1:U32"/>
  <sheetViews>
    <sheetView zoomScaleNormal="100" workbookViewId="0">
      <selection activeCell="K37" sqref="K37"/>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Mai 2025</v>
      </c>
      <c r="P1" s="32"/>
      <c r="Q1" s="27" t="s">
        <v>69</v>
      </c>
      <c r="R1" s="33" t="s">
        <v>5</v>
      </c>
      <c r="S1" s="20" t="s">
        <v>59</v>
      </c>
      <c r="T1" s="16" t="s">
        <v>67</v>
      </c>
      <c r="U1" s="16" t="s">
        <v>68</v>
      </c>
    </row>
    <row r="2" spans="1:21" x14ac:dyDescent="0.25">
      <c r="A2" s="34">
        <v>45778</v>
      </c>
      <c r="B2" t="str">
        <f>TEXT(A2,"TTT")</f>
        <v>Do</v>
      </c>
      <c r="G2" s="11">
        <f>IF(R2&lt;&gt;"",R2,IF(OR(C2="krank",C2="Urlaub",C2="Sonderurlaub"),H2,IF(D2&lt;=E2,(E2-D2-F2)*24,(1-D2+E2-F2)*24)+IF(C2="Urlaub halber Tag",H2/2,0)))</f>
        <v>0</v>
      </c>
      <c r="H2" s="11">
        <f ca="1">IF(S2&lt;&gt;"",S2,IF(OR(C2="Feiertag",A2&lt;Gesamt!$B$11,A2&gt;Gesamt!$B$13,),0,INDIRECT("O"&amp;WEEKDAY(A2,2)+21)))</f>
        <v>8</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row>
    <row r="3" spans="1:21" x14ac:dyDescent="0.25">
      <c r="A3" s="34">
        <v>45779</v>
      </c>
      <c r="B3" t="str">
        <f t="shared" ref="B3:B32" si="0">TEXT(A3,"TTT")</f>
        <v>Fr</v>
      </c>
      <c r="G3" s="11">
        <f t="shared" ref="G3:G32" si="1">IF(R3&lt;&gt;"",R3,IF(OR(C3="krank",C3="Urlaub",C3="Sonderurlaub"),H3,IF(D3&lt;=E3,(E3-D3-F3)*24,(1-D3+E3-F3)*24)+IF(C3="Urlaub halber Tag",H3/2,0)))</f>
        <v>0</v>
      </c>
      <c r="H3" s="11">
        <f ca="1">IF(S3&lt;&gt;"",S3,IF(OR(C3="Feiertag",A3&lt;Gesamt!$B$11,A3&gt;Gesamt!$B$13,),0,INDIRECT("O"&amp;WEEKDAY(A3,2)+21)))</f>
        <v>8</v>
      </c>
      <c r="I3" s="11">
        <f t="shared" ref="I3:I32"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45780</v>
      </c>
      <c r="B4" t="str">
        <f t="shared" si="0"/>
        <v>Sa</v>
      </c>
      <c r="G4" s="11">
        <f t="shared" si="1"/>
        <v>0</v>
      </c>
      <c r="H4" s="11">
        <f ca="1">IF(S4&lt;&gt;"",S4,IF(OR(C4="Feiertag",A4&lt;Gesamt!$B$11,A4&gt;Gesamt!$B$13,),0,INDIRECT("O"&amp;WEEKDAY(A4,2)+21)))</f>
        <v>0</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45781</v>
      </c>
      <c r="B5" t="str">
        <f t="shared" si="0"/>
        <v>So</v>
      </c>
      <c r="G5" s="11">
        <f t="shared" si="1"/>
        <v>0</v>
      </c>
      <c r="H5" s="11">
        <f ca="1">IF(S5&lt;&gt;"",S5,IF(OR(C5="Feiertag",A5&lt;Gesamt!$B$11,A5&gt;Gesamt!$B$13,),0,INDIRECT("O"&amp;WEEKDAY(A5,2)+21)))</f>
        <v>0</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45782</v>
      </c>
      <c r="B6" t="str">
        <f t="shared" si="0"/>
        <v>Mo</v>
      </c>
      <c r="G6" s="11">
        <f t="shared" si="1"/>
        <v>0</v>
      </c>
      <c r="H6" s="11">
        <f ca="1">IF(S6&lt;&gt;"",S6,IF(OR(C6="Feiertag",A6&lt;Gesamt!$B$11,A6&gt;Gesamt!$B$13,),0,INDIRECT("O"&amp;WEEKDAY(A6,2)+21)))</f>
        <v>8</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45783</v>
      </c>
      <c r="B7" t="str">
        <f t="shared" si="0"/>
        <v>Di</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Gesamt!B9+SUM(Gesamt!E2:E6)-SUM(Gesamt!M2:M6)+SUM(Gesamt!J2:J6)</f>
        <v>0</v>
      </c>
      <c r="P7" s="36"/>
      <c r="R7" s="11"/>
      <c r="S7" s="11"/>
      <c r="U7" s="19"/>
    </row>
    <row r="8" spans="1:21" x14ac:dyDescent="0.25">
      <c r="A8" s="34">
        <v>45784</v>
      </c>
      <c r="B8" t="str">
        <f t="shared" si="0"/>
        <v>Mi</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45785</v>
      </c>
      <c r="B9" t="str">
        <f t="shared" si="0"/>
        <v>Do</v>
      </c>
      <c r="G9" s="11">
        <f t="shared" si="1"/>
        <v>0</v>
      </c>
      <c r="H9" s="11">
        <f ca="1">IF(S9&lt;&gt;"",S9,IF(OR(C9="Feiertag",A9&lt;Gesamt!$B$11,A9&gt;Gesamt!$B$13,),0,INDIRECT("O"&amp;WEEKDAY(A9,2)+21)))</f>
        <v>8</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45786</v>
      </c>
      <c r="B10" t="str">
        <f t="shared" si="0"/>
        <v>Fr</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45787</v>
      </c>
      <c r="B11" t="str">
        <f t="shared" si="0"/>
        <v>Sa</v>
      </c>
      <c r="G11" s="11">
        <f t="shared" si="1"/>
        <v>0</v>
      </c>
      <c r="H11" s="11">
        <f ca="1">IF(S11&lt;&gt;"",S11,IF(OR(C11="Feiertag",A11&lt;Gesamt!$B$11,A11&gt;Gesamt!$B$13,),0,INDIRECT("O"&amp;WEEKDAY(A11,2)+21)))</f>
        <v>0</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SUM(Gesamt!F2:F6)</f>
        <v>0</v>
      </c>
      <c r="P11" s="36"/>
      <c r="R11" s="11"/>
      <c r="S11" s="11"/>
      <c r="U11" s="19"/>
    </row>
    <row r="12" spans="1:21" x14ac:dyDescent="0.25">
      <c r="A12" s="34">
        <v>45788</v>
      </c>
      <c r="B12" t="str">
        <f t="shared" si="0"/>
        <v>So</v>
      </c>
      <c r="G12" s="11">
        <f t="shared" si="1"/>
        <v>0</v>
      </c>
      <c r="H12" s="11">
        <f ca="1">IF(S12&lt;&gt;"",S12,IF(OR(C12="Feiertag",A12&lt;Gesamt!$B$11,A12&gt;Gesamt!$B$13,),0,INDIRECT("O"&amp;WEEKDAY(A12,2)+21)))</f>
        <v>0</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45789</v>
      </c>
      <c r="B13" t="str">
        <f t="shared" si="0"/>
        <v>Mo</v>
      </c>
      <c r="G13" s="11">
        <f t="shared" si="1"/>
        <v>0</v>
      </c>
      <c r="H13" s="11">
        <f ca="1">IF(S13&lt;&gt;"",S13,IF(OR(C13="Feiertag",A13&lt;Gesamt!$B$11,A13&gt;Gesamt!$B$13,),0,INDIRECT("O"&amp;WEEKDAY(A13,2)+21)))</f>
        <v>8</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45790</v>
      </c>
      <c r="B14" t="str">
        <f t="shared" si="0"/>
        <v>Di</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45791</v>
      </c>
      <c r="B15" t="str">
        <f t="shared" si="0"/>
        <v>Mi</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Gesamt!B5+Gesamt!B7-SUM(Gesamt!G2:G6)</f>
        <v>30</v>
      </c>
      <c r="P15" s="36"/>
      <c r="R15" s="11"/>
      <c r="S15" s="11"/>
      <c r="U15" s="19"/>
    </row>
    <row r="16" spans="1:21" x14ac:dyDescent="0.25">
      <c r="A16" s="34">
        <v>45792</v>
      </c>
      <c r="B16" t="str">
        <f t="shared" si="0"/>
        <v>Do</v>
      </c>
      <c r="G16" s="11">
        <f t="shared" si="1"/>
        <v>0</v>
      </c>
      <c r="H16" s="11">
        <f ca="1">IF(S16&lt;&gt;"",S16,IF(OR(C16="Feiertag",A16&lt;Gesamt!$B$11,A16&gt;Gesamt!$B$13,),0,INDIRECT("O"&amp;WEEKDAY(A16,2)+21)))</f>
        <v>8</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45793</v>
      </c>
      <c r="B17" t="str">
        <f t="shared" si="0"/>
        <v>Fr</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45794</v>
      </c>
      <c r="B18" t="str">
        <f t="shared" si="0"/>
        <v>Sa</v>
      </c>
      <c r="G18" s="11">
        <f t="shared" si="1"/>
        <v>0</v>
      </c>
      <c r="H18" s="11">
        <f ca="1">IF(S18&lt;&gt;"",S18,IF(OR(C18="Feiertag",A18&lt;Gesamt!$B$11,A18&gt;Gesamt!$B$13,),0,INDIRECT("O"&amp;WEEKDAY(A18,2)+21)))</f>
        <v>0</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45795</v>
      </c>
      <c r="B19" t="str">
        <f t="shared" si="0"/>
        <v>So</v>
      </c>
      <c r="G19" s="11">
        <f t="shared" si="1"/>
        <v>0</v>
      </c>
      <c r="H19" s="11">
        <f ca="1">IF(S19&lt;&gt;"",S19,IF(OR(C19="Feiertag",A19&lt;Gesamt!$B$11,A19&gt;Gesamt!$B$13,),0,INDIRECT("O"&amp;WEEKDAY(A19,2)+21)))</f>
        <v>0</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176</v>
      </c>
      <c r="P19" s="36"/>
      <c r="R19" s="11"/>
      <c r="S19" s="11"/>
      <c r="U19" s="19"/>
    </row>
    <row r="20" spans="1:21" x14ac:dyDescent="0.25">
      <c r="A20" s="34">
        <v>45796</v>
      </c>
      <c r="B20" t="str">
        <f t="shared" si="0"/>
        <v>Mo</v>
      </c>
      <c r="G20" s="11">
        <f t="shared" si="1"/>
        <v>0</v>
      </c>
      <c r="H20" s="11">
        <f ca="1">IF(S20&lt;&gt;"",S20,IF(OR(C20="Feiertag",A20&lt;Gesamt!$B$11,A20&gt;Gesamt!$B$13,),0,INDIRECT("O"&amp;WEEKDAY(A20,2)+21)))</f>
        <v>8</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45797</v>
      </c>
      <c r="B21" t="str">
        <f t="shared" si="0"/>
        <v>Di</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45798</v>
      </c>
      <c r="B22" t="str">
        <f t="shared" si="0"/>
        <v>Mi</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45799</v>
      </c>
      <c r="B23" t="str">
        <f t="shared" si="0"/>
        <v>Do</v>
      </c>
      <c r="G23" s="11">
        <f t="shared" si="1"/>
        <v>0</v>
      </c>
      <c r="H23" s="11">
        <f ca="1">IF(S23&lt;&gt;"",S23,IF(OR(C23="Feiertag",A23&lt;Gesamt!$B$11,A23&gt;Gesamt!$B$13,),0,INDIRECT("O"&amp;WEEKDAY(A23,2)+21)))</f>
        <v>8</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45800</v>
      </c>
      <c r="B24" t="str">
        <f t="shared" si="0"/>
        <v>Fr</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45801</v>
      </c>
      <c r="B25" t="str">
        <f t="shared" si="0"/>
        <v>Sa</v>
      </c>
      <c r="G25" s="11">
        <f t="shared" si="1"/>
        <v>0</v>
      </c>
      <c r="H25" s="11">
        <f ca="1">IF(S25&lt;&gt;"",S25,IF(OR(C25="Feiertag",A25&lt;Gesamt!$B$11,A25&gt;Gesamt!$B$13,),0,INDIRECT("O"&amp;WEEKDAY(A25,2)+21)))</f>
        <v>0</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45802</v>
      </c>
      <c r="B26" t="str">
        <f t="shared" si="0"/>
        <v>So</v>
      </c>
      <c r="G26" s="11">
        <f t="shared" si="1"/>
        <v>0</v>
      </c>
      <c r="H26" s="11">
        <f ca="1">IF(S26&lt;&gt;"",S26,IF(OR(C26="Feiertag",A26&lt;Gesamt!$B$11,A26&gt;Gesamt!$B$13,),0,INDIRECT("O"&amp;WEEKDAY(A26,2)+21)))</f>
        <v>0</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45803</v>
      </c>
      <c r="B27" t="str">
        <f t="shared" si="0"/>
        <v>Mo</v>
      </c>
      <c r="G27" s="11">
        <f t="shared" si="1"/>
        <v>0</v>
      </c>
      <c r="H27" s="11">
        <f ca="1">IF(S27&lt;&gt;"",S27,IF(OR(C27="Feiertag",A27&lt;Gesamt!$B$11,A27&gt;Gesamt!$B$13,),0,INDIRECT("O"&amp;WEEKDAY(A27,2)+21)))</f>
        <v>8</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45804</v>
      </c>
      <c r="B28" t="str">
        <f t="shared" si="0"/>
        <v>Di</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45805</v>
      </c>
      <c r="B29" t="str">
        <f t="shared" si="0"/>
        <v>Mi</v>
      </c>
      <c r="G29" s="11">
        <f t="shared" si="1"/>
        <v>0</v>
      </c>
      <c r="H29" s="11">
        <f ca="1">IF(S29&lt;&gt;"",S29,IF(OR(C29="Feiertag",A29&lt;Gesamt!$B$11,A29&gt;Gesamt!$B$13,),0,INDIRECT("O"&amp;WEEKDAY(A29,2)+21)))</f>
        <v>8</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45806</v>
      </c>
      <c r="B30" t="str">
        <f t="shared" si="0"/>
        <v>Do</v>
      </c>
      <c r="G30" s="11">
        <f t="shared" si="1"/>
        <v>0</v>
      </c>
      <c r="H30" s="11">
        <f ca="1">IF(S30&lt;&gt;"",S30,IF(OR(C30="Feiertag",A30&lt;Gesamt!$B$11,A30&gt;Gesamt!$B$13,),0,INDIRECT("O"&amp;WEEKDAY(A30,2)+21)))</f>
        <v>8</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45807</v>
      </c>
      <c r="B31" t="str">
        <f t="shared" si="0"/>
        <v>Fr</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v>45808</v>
      </c>
      <c r="B32" t="str">
        <f t="shared" si="0"/>
        <v>Sa</v>
      </c>
      <c r="G32" s="11">
        <f t="shared" si="1"/>
        <v>0</v>
      </c>
      <c r="H32" s="11">
        <f ca="1">IF(S32&lt;&gt;"",S32,IF(OR(C32="Feiertag",A32&lt;Gesamt!$B$11,A32&gt;Gesamt!$B$13,),0,INDIRECT("O"&amp;WEEKDAY(A32,2)+21)))</f>
        <v>0</v>
      </c>
      <c r="I32" s="11">
        <f t="shared" si="2"/>
        <v>0</v>
      </c>
      <c r="J32" s="11"/>
      <c r="K32" s="11">
        <f>IF(T32&lt;&gt;"",T32,IF(C32="Feiertag",G32*Gesamt!$J$32,IF(B32="So",G32*Gesamt!$J$31,IF(B32="Sa",G32*Gesamt!$J$30,0))))</f>
        <v>0</v>
      </c>
      <c r="L32" s="19">
        <f>IF(U32&lt;&gt;"",U32,IF(C32="Feiertag",G32*Gesamt!$K$32,IF(B32="So",G32*Gesamt!$K$31,IF(B32="Sa",G32*Gesamt!$K$30,0))))</f>
        <v>0</v>
      </c>
      <c r="P32" s="36"/>
      <c r="R32" s="11"/>
      <c r="S32" s="11"/>
      <c r="U32" s="19"/>
    </row>
  </sheetData>
  <sheetProtection algorithmName="SHA-512" hashValue="vpFZAzX1B6/n1fuz4+B2Pvzt9RYN9+R4RZlxZ18uhE58XzUU9JehU4Od/JBUiDSypsb9lzp72D/NcsNnoIn/nA==" saltValue="UllRzSby7j5gHJpQHTqVsg==" spinCount="100000" sheet="1" objects="1" scenarios="1"/>
  <protectedRanges>
    <protectedRange sqref="C2:F32 J2:J32 O22:O28 R2:U32" name="Bereich1"/>
  </protectedRanges>
  <mergeCells count="1">
    <mergeCell ref="N3:O3"/>
  </mergeCells>
  <phoneticPr fontId="0" type="noConversion"/>
  <conditionalFormatting sqref="A2:L32">
    <cfRule type="expression" dxfId="15" priority="1">
      <formula>$C2="Feiertag"</formula>
    </cfRule>
    <cfRule type="expression" dxfId="14" priority="2">
      <formula>WEEKDAY($A2,2)&gt;=6</formula>
    </cfRule>
  </conditionalFormatting>
  <pageMargins left="0.7" right="0.7" top="0.78740157499999996" bottom="0.78740157499999996" header="0.3" footer="0.3"/>
  <pageSetup paperSize="9" scale="84" orientation="landscape"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0CB62A4-CAC8-4966-A06E-CBAACE6608F2}">
          <x14:formula1>
            <xm:f>Anleitung!$AA$1:$AA$6</xm:f>
          </x14:formula1>
          <xm:sqref>C2:C32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theme="4"/>
    <pageSetUpPr fitToPage="1"/>
  </sheetPr>
  <dimension ref="A1:U32"/>
  <sheetViews>
    <sheetView zoomScaleNormal="100" workbookViewId="0">
      <selection activeCell="M36" sqref="M36"/>
    </sheetView>
  </sheetViews>
  <sheetFormatPr baseColWidth="10" defaultRowHeight="15" x14ac:dyDescent="0.25"/>
  <cols>
    <col min="1" max="1" width="7"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Juni 2025</v>
      </c>
      <c r="P1" s="32"/>
      <c r="Q1" s="27" t="s">
        <v>69</v>
      </c>
      <c r="R1" s="33" t="s">
        <v>5</v>
      </c>
      <c r="S1" s="20" t="s">
        <v>59</v>
      </c>
      <c r="T1" s="16" t="s">
        <v>67</v>
      </c>
      <c r="U1" s="16" t="s">
        <v>68</v>
      </c>
    </row>
    <row r="2" spans="1:21" x14ac:dyDescent="0.25">
      <c r="A2" s="34">
        <v>45809</v>
      </c>
      <c r="B2" t="str">
        <f>TEXT(A2,"TTT")</f>
        <v>So</v>
      </c>
      <c r="G2" s="11">
        <f>IF(R2&lt;&gt;"",R2,IF(OR(C2="krank",C2="Urlaub",C2="Sonderurlaub"),H2,IF(D2&lt;=E2,(E2-D2-F2)*24,(1-D2+E2-F2)*24)+IF(C2="Urlaub halber Tag",H2/2,0)))</f>
        <v>0</v>
      </c>
      <c r="H2" s="11">
        <f ca="1">IF(S2&lt;&gt;"",S2,IF(OR(C2="Feiertag",A2&lt;Gesamt!$B$11,A2&gt;Gesamt!$B$13,),0,INDIRECT("O"&amp;WEEKDAY(A2,2)+21)))</f>
        <v>0</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45810</v>
      </c>
      <c r="B3" t="str">
        <f t="shared" ref="B3:B31" si="0">TEXT(A3,"TTT")</f>
        <v>Mo</v>
      </c>
      <c r="G3" s="11">
        <f t="shared" ref="G3:G31" si="1">IF(R3&lt;&gt;"",R3,IF(OR(C3="krank",C3="Urlaub",C3="Sonderurlaub"),H3,IF(D3&lt;=E3,(E3-D3-F3)*24,(1-D3+E3-F3)*24)+IF(C3="Urlaub halber Tag",H3/2,0)))</f>
        <v>0</v>
      </c>
      <c r="H3" s="11">
        <f ca="1">IF(S3&lt;&gt;"",S3,IF(OR(C3="Feiertag",A3&lt;Gesamt!$B$11,A3&gt;Gesamt!$B$13,),0,INDIRECT("O"&amp;WEEKDAY(A3,2)+21)))</f>
        <v>8</v>
      </c>
      <c r="I3" s="11">
        <f t="shared" ref="I3:I31"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45811</v>
      </c>
      <c r="B4" t="str">
        <f t="shared" si="0"/>
        <v>Di</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45812</v>
      </c>
      <c r="B5" t="str">
        <f t="shared" si="0"/>
        <v>Mi</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45813</v>
      </c>
      <c r="B6" t="str">
        <f t="shared" si="0"/>
        <v>Do</v>
      </c>
      <c r="G6" s="11">
        <f t="shared" si="1"/>
        <v>0</v>
      </c>
      <c r="H6" s="11">
        <f ca="1">IF(S6&lt;&gt;"",S6,IF(OR(C6="Feiertag",A6&lt;Gesamt!$B$11,A6&gt;Gesamt!$B$13,),0,INDIRECT("O"&amp;WEEKDAY(A6,2)+21)))</f>
        <v>8</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45814</v>
      </c>
      <c r="B7" t="str">
        <f t="shared" si="0"/>
        <v>Fr</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Gesamt!B9+SUM(Gesamt!E2:E7)-SUM(Gesamt!M2:M7)+SUM(Gesamt!J2:J7)</f>
        <v>0</v>
      </c>
      <c r="P7" s="36"/>
      <c r="R7" s="11"/>
      <c r="S7" s="11"/>
      <c r="U7" s="19"/>
    </row>
    <row r="8" spans="1:21" x14ac:dyDescent="0.25">
      <c r="A8" s="34">
        <v>45815</v>
      </c>
      <c r="B8" t="str">
        <f t="shared" si="0"/>
        <v>Sa</v>
      </c>
      <c r="G8" s="11">
        <f t="shared" si="1"/>
        <v>0</v>
      </c>
      <c r="H8" s="11">
        <f ca="1">IF(S8&lt;&gt;"",S8,IF(OR(C8="Feiertag",A8&lt;Gesamt!$B$11,A8&gt;Gesamt!$B$13,),0,INDIRECT("O"&amp;WEEKDAY(A8,2)+21)))</f>
        <v>0</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45816</v>
      </c>
      <c r="B9" t="str">
        <f t="shared" si="0"/>
        <v>So</v>
      </c>
      <c r="G9" s="11">
        <f t="shared" si="1"/>
        <v>0</v>
      </c>
      <c r="H9" s="11">
        <f ca="1">IF(S9&lt;&gt;"",S9,IF(OR(C9="Feiertag",A9&lt;Gesamt!$B$11,A9&gt;Gesamt!$B$13,),0,INDIRECT("O"&amp;WEEKDAY(A9,2)+21)))</f>
        <v>0</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45817</v>
      </c>
      <c r="B10" t="str">
        <f t="shared" si="0"/>
        <v>Mo</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45818</v>
      </c>
      <c r="B11" t="str">
        <f t="shared" si="0"/>
        <v>Di</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SUM(Gesamt!F2:F7)</f>
        <v>0</v>
      </c>
      <c r="P11" s="36"/>
      <c r="R11" s="11"/>
      <c r="S11" s="11"/>
      <c r="U11" s="19"/>
    </row>
    <row r="12" spans="1:21" x14ac:dyDescent="0.25">
      <c r="A12" s="34">
        <v>45819</v>
      </c>
      <c r="B12" t="str">
        <f t="shared" si="0"/>
        <v>Mi</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45820</v>
      </c>
      <c r="B13" t="str">
        <f t="shared" si="0"/>
        <v>Do</v>
      </c>
      <c r="G13" s="11">
        <f t="shared" si="1"/>
        <v>0</v>
      </c>
      <c r="H13" s="11">
        <f ca="1">IF(S13&lt;&gt;"",S13,IF(OR(C13="Feiertag",A13&lt;Gesamt!$B$11,A13&gt;Gesamt!$B$13,),0,INDIRECT("O"&amp;WEEKDAY(A13,2)+21)))</f>
        <v>8</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45821</v>
      </c>
      <c r="B14" t="str">
        <f t="shared" si="0"/>
        <v>Fr</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45822</v>
      </c>
      <c r="B15" t="str">
        <f t="shared" si="0"/>
        <v>Sa</v>
      </c>
      <c r="G15" s="11">
        <f t="shared" si="1"/>
        <v>0</v>
      </c>
      <c r="H15" s="11">
        <f ca="1">IF(S15&lt;&gt;"",S15,IF(OR(C15="Feiertag",A15&lt;Gesamt!$B$11,A15&gt;Gesamt!$B$13,),0,INDIRECT("O"&amp;WEEKDAY(A15,2)+21)))</f>
        <v>0</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Gesamt!B5+Gesamt!B7-SUM(Gesamt!G2:G7)</f>
        <v>30</v>
      </c>
      <c r="P15" s="36"/>
      <c r="R15" s="11"/>
      <c r="S15" s="11"/>
      <c r="U15" s="19"/>
    </row>
    <row r="16" spans="1:21" x14ac:dyDescent="0.25">
      <c r="A16" s="34">
        <v>45823</v>
      </c>
      <c r="B16" t="str">
        <f t="shared" si="0"/>
        <v>So</v>
      </c>
      <c r="G16" s="11">
        <f t="shared" si="1"/>
        <v>0</v>
      </c>
      <c r="H16" s="11">
        <f ca="1">IF(S16&lt;&gt;"",S16,IF(OR(C16="Feiertag",A16&lt;Gesamt!$B$11,A16&gt;Gesamt!$B$13,),0,INDIRECT("O"&amp;WEEKDAY(A16,2)+21)))</f>
        <v>0</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45824</v>
      </c>
      <c r="B17" t="str">
        <f t="shared" si="0"/>
        <v>Mo</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45825</v>
      </c>
      <c r="B18" t="str">
        <f t="shared" si="0"/>
        <v>Di</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45826</v>
      </c>
      <c r="B19" t="str">
        <f t="shared" si="0"/>
        <v>Mi</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168</v>
      </c>
      <c r="P19" s="36"/>
      <c r="R19" s="11"/>
      <c r="S19" s="11"/>
      <c r="U19" s="19"/>
    </row>
    <row r="20" spans="1:21" x14ac:dyDescent="0.25">
      <c r="A20" s="34">
        <v>45827</v>
      </c>
      <c r="B20" t="str">
        <f t="shared" si="0"/>
        <v>Do</v>
      </c>
      <c r="G20" s="11">
        <f t="shared" si="1"/>
        <v>0</v>
      </c>
      <c r="H20" s="11">
        <f ca="1">IF(S20&lt;&gt;"",S20,IF(OR(C20="Feiertag",A20&lt;Gesamt!$B$11,A20&gt;Gesamt!$B$13,),0,INDIRECT("O"&amp;WEEKDAY(A20,2)+21)))</f>
        <v>8</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45828</v>
      </c>
      <c r="B21" t="str">
        <f t="shared" si="0"/>
        <v>Fr</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45829</v>
      </c>
      <c r="B22" t="str">
        <f t="shared" si="0"/>
        <v>Sa</v>
      </c>
      <c r="G22" s="11">
        <f t="shared" si="1"/>
        <v>0</v>
      </c>
      <c r="H22" s="11">
        <f ca="1">IF(S22&lt;&gt;"",S22,IF(OR(C22="Feiertag",A22&lt;Gesamt!$B$11,A22&gt;Gesamt!$B$13,),0,INDIRECT("O"&amp;WEEKDAY(A22,2)+21)))</f>
        <v>0</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45830</v>
      </c>
      <c r="B23" t="str">
        <f t="shared" si="0"/>
        <v>So</v>
      </c>
      <c r="G23" s="11">
        <f t="shared" si="1"/>
        <v>0</v>
      </c>
      <c r="H23" s="11">
        <f ca="1">IF(S23&lt;&gt;"",S23,IF(OR(C23="Feiertag",A23&lt;Gesamt!$B$11,A23&gt;Gesamt!$B$13,),0,INDIRECT("O"&amp;WEEKDAY(A23,2)+21)))</f>
        <v>0</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45831</v>
      </c>
      <c r="B24" t="str">
        <f t="shared" si="0"/>
        <v>Mo</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45832</v>
      </c>
      <c r="B25" t="str">
        <f t="shared" si="0"/>
        <v>Di</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45833</v>
      </c>
      <c r="B26" t="str">
        <f t="shared" si="0"/>
        <v>Mi</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45834</v>
      </c>
      <c r="B27" t="str">
        <f t="shared" si="0"/>
        <v>Do</v>
      </c>
      <c r="G27" s="11">
        <f t="shared" si="1"/>
        <v>0</v>
      </c>
      <c r="H27" s="11">
        <f ca="1">IF(S27&lt;&gt;"",S27,IF(OR(C27="Feiertag",A27&lt;Gesamt!$B$11,A27&gt;Gesamt!$B$13,),0,INDIRECT("O"&amp;WEEKDAY(A27,2)+21)))</f>
        <v>8</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45835</v>
      </c>
      <c r="B28" t="str">
        <f t="shared" si="0"/>
        <v>Fr</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45836</v>
      </c>
      <c r="B29" t="str">
        <f t="shared" si="0"/>
        <v>Sa</v>
      </c>
      <c r="G29" s="11">
        <f t="shared" si="1"/>
        <v>0</v>
      </c>
      <c r="H29" s="11">
        <f ca="1">IF(S29&lt;&gt;"",S29,IF(OR(C29="Feiertag",A29&lt;Gesamt!$B$11,A29&gt;Gesamt!$B$13,),0,INDIRECT("O"&amp;WEEKDAY(A29,2)+21)))</f>
        <v>0</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45837</v>
      </c>
      <c r="B30" t="str">
        <f t="shared" si="0"/>
        <v>So</v>
      </c>
      <c r="G30" s="11">
        <f t="shared" si="1"/>
        <v>0</v>
      </c>
      <c r="H30" s="11">
        <f ca="1">IF(S30&lt;&gt;"",S30,IF(OR(C30="Feiertag",A30&lt;Gesamt!$B$11,A30&gt;Gesamt!$B$13,),0,INDIRECT("O"&amp;WEEKDAY(A30,2)+21)))</f>
        <v>0</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45838</v>
      </c>
      <c r="B31" t="str">
        <f t="shared" si="0"/>
        <v>Mo</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c r="H32" s="11"/>
      <c r="I32" s="11"/>
      <c r="J32" s="11"/>
      <c r="K32" s="11"/>
      <c r="L32" s="11"/>
      <c r="S32" s="11"/>
      <c r="U32" s="19"/>
    </row>
  </sheetData>
  <sheetProtection algorithmName="SHA-512" hashValue="2I0H2XmElYsoId8MlVdpPKBg2UH+2AjcZwC7DsKVfzYBBIi5XwH1GtaY8yw3U28Y/JL0VH1+vrbqESPUpBgTrg==" saltValue="lHPN9xKqlem8hLYs3IjsIA==" spinCount="100000" sheet="1" objects="1" scenarios="1"/>
  <protectedRanges>
    <protectedRange sqref="C2:F32 J2:J32 O22:O28 R2:U32" name="Bereich1"/>
  </protectedRanges>
  <mergeCells count="1">
    <mergeCell ref="N3:O3"/>
  </mergeCells>
  <phoneticPr fontId="0" type="noConversion"/>
  <conditionalFormatting sqref="A2:L31">
    <cfRule type="expression" dxfId="13" priority="1">
      <formula>$C2="Feiertag"</formula>
    </cfRule>
    <cfRule type="expression" dxfId="12" priority="2">
      <formula>WEEKDAY($A2,2)&gt;=6</formula>
    </cfRule>
  </conditionalFormatting>
  <pageMargins left="0.7" right="0.7" top="0.78740157499999996" bottom="0.78740157499999996" header="0.3" footer="0.3"/>
  <pageSetup paperSize="9" scale="84" orientation="landscape"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550D9AB-AFC7-4642-BA1B-195A532EE9F2}">
          <x14:formula1>
            <xm:f>Anleitung!$AA$1:$AA$6</xm:f>
          </x14:formula1>
          <xm:sqref>C2:C31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6"/>
    <pageSetUpPr fitToPage="1"/>
  </sheetPr>
  <dimension ref="A1:U32"/>
  <sheetViews>
    <sheetView zoomScaleNormal="100" workbookViewId="0">
      <selection activeCell="L38" sqref="L38"/>
    </sheetView>
  </sheetViews>
  <sheetFormatPr baseColWidth="10" defaultRowHeight="15" x14ac:dyDescent="0.25"/>
  <cols>
    <col min="1" max="1" width="6.8554687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38" t="s">
        <v>0</v>
      </c>
      <c r="B1" s="38" t="s">
        <v>1</v>
      </c>
      <c r="C1" s="38" t="s">
        <v>36</v>
      </c>
      <c r="D1" s="39" t="s">
        <v>2</v>
      </c>
      <c r="E1" s="39" t="s">
        <v>3</v>
      </c>
      <c r="F1" s="39" t="s">
        <v>4</v>
      </c>
      <c r="G1" s="40" t="s">
        <v>5</v>
      </c>
      <c r="H1" s="28" t="s">
        <v>59</v>
      </c>
      <c r="I1" s="39" t="s">
        <v>7</v>
      </c>
      <c r="J1" s="39" t="s">
        <v>35</v>
      </c>
      <c r="K1" s="3" t="s">
        <v>67</v>
      </c>
      <c r="L1" s="3" t="s">
        <v>68</v>
      </c>
      <c r="N1" s="31" t="str">
        <f>TEXT(A2,"MMMM")&amp;" "&amp;YEAR(A2)</f>
        <v>Juli 2025</v>
      </c>
      <c r="P1" s="32"/>
      <c r="Q1" s="27" t="s">
        <v>69</v>
      </c>
      <c r="R1" s="33" t="s">
        <v>5</v>
      </c>
      <c r="S1" s="20" t="s">
        <v>59</v>
      </c>
      <c r="T1" s="16" t="s">
        <v>67</v>
      </c>
      <c r="U1" s="16" t="s">
        <v>68</v>
      </c>
    </row>
    <row r="2" spans="1:21" x14ac:dyDescent="0.25">
      <c r="A2" s="34">
        <v>45839</v>
      </c>
      <c r="B2" t="str">
        <f>TEXT(A2,"TTT")</f>
        <v>Di</v>
      </c>
      <c r="G2" s="11">
        <f>IF(R2&lt;&gt;"",R2,IF(OR(C2="krank",C2="Urlaub",C2="Sonderurlaub"),H2,IF(D2&lt;=E2,(E2-D2-F2)*24,(1-D2+E2-F2)*24)+IF(C2="Urlaub halber Tag",H2/2,0)))</f>
        <v>0</v>
      </c>
      <c r="H2" s="11">
        <f ca="1">IF(S2&lt;&gt;"",S2,IF(OR(C2="Feiertag",A2&lt;Gesamt!$B$11,A2&gt;Gesamt!$B$13,),0,INDIRECT("O"&amp;WEEKDAY(A2,2)+21)))</f>
        <v>8</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45840</v>
      </c>
      <c r="B3" t="str">
        <f t="shared" ref="B3:B32" si="0">TEXT(A3,"TTT")</f>
        <v>Mi</v>
      </c>
      <c r="G3" s="11">
        <f t="shared" ref="G3:G31" si="1">IF(R3&lt;&gt;"",R3,IF(OR(C3="krank",C3="Urlaub",C3="Sonderurlaub"),H3,IF(D3&lt;=E3,(E3-D3-F3)*24,(1-D3+E3-F3)*24)+IF(C3="Urlaub halber Tag",H3/2,0)))</f>
        <v>0</v>
      </c>
      <c r="H3" s="11">
        <f ca="1">IF(S3&lt;&gt;"",S3,IF(OR(C3="Feiertag",A3&lt;Gesamt!$B$11,A3&gt;Gesamt!$B$13,),0,INDIRECT("O"&amp;WEEKDAY(A3,2)+21)))</f>
        <v>8</v>
      </c>
      <c r="I3" s="11">
        <f t="shared" ref="I3:I32"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45841</v>
      </c>
      <c r="B4" t="str">
        <f t="shared" si="0"/>
        <v>Do</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45842</v>
      </c>
      <c r="B5" t="str">
        <f t="shared" si="0"/>
        <v>Fr</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45843</v>
      </c>
      <c r="B6" t="str">
        <f t="shared" si="0"/>
        <v>Sa</v>
      </c>
      <c r="G6" s="11">
        <f t="shared" si="1"/>
        <v>0</v>
      </c>
      <c r="H6" s="11">
        <f ca="1">IF(S6&lt;&gt;"",S6,IF(OR(C6="Feiertag",A6&lt;Gesamt!$B$11,A6&gt;Gesamt!$B$13,),0,INDIRECT("O"&amp;WEEKDAY(A6,2)+21)))</f>
        <v>0</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45844</v>
      </c>
      <c r="B7" t="str">
        <f t="shared" si="0"/>
        <v>So</v>
      </c>
      <c r="G7" s="11">
        <f t="shared" si="1"/>
        <v>0</v>
      </c>
      <c r="H7" s="11">
        <f ca="1">IF(S7&lt;&gt;"",S7,IF(OR(C7="Feiertag",A7&lt;Gesamt!$B$11,A7&gt;Gesamt!$B$13,),0,INDIRECT("O"&amp;WEEKDAY(A7,2)+21)))</f>
        <v>0</v>
      </c>
      <c r="I7" s="11">
        <f t="shared" si="2"/>
        <v>0</v>
      </c>
      <c r="J7" s="11"/>
      <c r="K7" s="11">
        <f>IF(T7&lt;&gt;"",T7,IF(C7="Feiertag",G7*Gesamt!$J$32,IF(B7="So",G7*Gesamt!$J$31,IF(B7="Sa",G7*Gesamt!$J$30,0))))</f>
        <v>0</v>
      </c>
      <c r="L7" s="19">
        <f>IF(U7&lt;&gt;"",U7,IF(C7="Feiertag",G7*Gesamt!$K$32,IF(B7="So",G7*Gesamt!$K$31,IF(B7="Sa",G7*Gesamt!$K$30,0))))</f>
        <v>0</v>
      </c>
      <c r="N7" s="22" t="s">
        <v>58</v>
      </c>
      <c r="O7" s="11">
        <f>Gesamt!B9+SUM(Gesamt!E2:E8)-SUM(Gesamt!M2:M8)+SUM(Gesamt!J2:J8)</f>
        <v>0</v>
      </c>
      <c r="P7" s="36"/>
      <c r="R7" s="11"/>
      <c r="S7" s="11"/>
      <c r="U7" s="19"/>
    </row>
    <row r="8" spans="1:21" x14ac:dyDescent="0.25">
      <c r="A8" s="34">
        <v>45845</v>
      </c>
      <c r="B8" t="str">
        <f t="shared" si="0"/>
        <v>Mo</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45846</v>
      </c>
      <c r="B9" t="str">
        <f t="shared" si="0"/>
        <v>Di</v>
      </c>
      <c r="G9" s="11">
        <f t="shared" si="1"/>
        <v>0</v>
      </c>
      <c r="H9" s="11">
        <f ca="1">IF(S9&lt;&gt;"",S9,IF(OR(C9="Feiertag",A9&lt;Gesamt!$B$11,A9&gt;Gesamt!$B$13,),0,INDIRECT("O"&amp;WEEKDAY(A9,2)+21)))</f>
        <v>8</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45847</v>
      </c>
      <c r="B10" t="str">
        <f t="shared" si="0"/>
        <v>Mi</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45848</v>
      </c>
      <c r="B11" t="str">
        <f t="shared" si="0"/>
        <v>Do</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SUM(Gesamt!F2:F8)</f>
        <v>0</v>
      </c>
      <c r="P11" s="36"/>
      <c r="R11" s="11"/>
      <c r="S11" s="11"/>
      <c r="U11" s="19"/>
    </row>
    <row r="12" spans="1:21" x14ac:dyDescent="0.25">
      <c r="A12" s="34">
        <v>45849</v>
      </c>
      <c r="B12" t="str">
        <f t="shared" si="0"/>
        <v>Fr</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45850</v>
      </c>
      <c r="B13" t="str">
        <f t="shared" si="0"/>
        <v>Sa</v>
      </c>
      <c r="G13" s="11">
        <f t="shared" si="1"/>
        <v>0</v>
      </c>
      <c r="H13" s="11">
        <f ca="1">IF(S13&lt;&gt;"",S13,IF(OR(C13="Feiertag",A13&lt;Gesamt!$B$11,A13&gt;Gesamt!$B$13,),0,INDIRECT("O"&amp;WEEKDAY(A13,2)+21)))</f>
        <v>0</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45851</v>
      </c>
      <c r="B14" t="str">
        <f t="shared" si="0"/>
        <v>So</v>
      </c>
      <c r="G14" s="11">
        <f t="shared" si="1"/>
        <v>0</v>
      </c>
      <c r="H14" s="11">
        <f ca="1">IF(S14&lt;&gt;"",S14,IF(OR(C14="Feiertag",A14&lt;Gesamt!$B$11,A14&gt;Gesamt!$B$13,),0,INDIRECT("O"&amp;WEEKDAY(A14,2)+21)))</f>
        <v>0</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45852</v>
      </c>
      <c r="B15" t="str">
        <f t="shared" si="0"/>
        <v>Mo</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Gesamt!B5+Gesamt!B7-SUM(Gesamt!G2:G8)</f>
        <v>30</v>
      </c>
      <c r="P15" s="36"/>
      <c r="R15" s="11"/>
      <c r="S15" s="11"/>
      <c r="U15" s="19"/>
    </row>
    <row r="16" spans="1:21" x14ac:dyDescent="0.25">
      <c r="A16" s="34">
        <v>45853</v>
      </c>
      <c r="B16" t="str">
        <f t="shared" si="0"/>
        <v>Di</v>
      </c>
      <c r="G16" s="11">
        <f t="shared" si="1"/>
        <v>0</v>
      </c>
      <c r="H16" s="11">
        <f ca="1">IF(S16&lt;&gt;"",S16,IF(OR(C16="Feiertag",A16&lt;Gesamt!$B$11,A16&gt;Gesamt!$B$13,),0,INDIRECT("O"&amp;WEEKDAY(A16,2)+21)))</f>
        <v>8</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45854</v>
      </c>
      <c r="B17" t="str">
        <f t="shared" si="0"/>
        <v>Mi</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45855</v>
      </c>
      <c r="B18" t="str">
        <f t="shared" si="0"/>
        <v>Do</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45856</v>
      </c>
      <c r="B19" t="str">
        <f t="shared" si="0"/>
        <v>Fr</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184</v>
      </c>
      <c r="P19" s="36"/>
      <c r="R19" s="11"/>
      <c r="S19" s="11"/>
      <c r="U19" s="19"/>
    </row>
    <row r="20" spans="1:21" x14ac:dyDescent="0.25">
      <c r="A20" s="34">
        <v>45857</v>
      </c>
      <c r="B20" t="str">
        <f t="shared" si="0"/>
        <v>Sa</v>
      </c>
      <c r="G20" s="11">
        <f t="shared" si="1"/>
        <v>0</v>
      </c>
      <c r="H20" s="11">
        <f ca="1">IF(S20&lt;&gt;"",S20,IF(OR(C20="Feiertag",A20&lt;Gesamt!$B$11,A20&gt;Gesamt!$B$13,),0,INDIRECT("O"&amp;WEEKDAY(A20,2)+21)))</f>
        <v>0</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45858</v>
      </c>
      <c r="B21" t="str">
        <f t="shared" si="0"/>
        <v>So</v>
      </c>
      <c r="G21" s="11">
        <f t="shared" si="1"/>
        <v>0</v>
      </c>
      <c r="H21" s="11">
        <f ca="1">IF(S21&lt;&gt;"",S21,IF(OR(C21="Feiertag",A21&lt;Gesamt!$B$11,A21&gt;Gesamt!$B$13,),0,INDIRECT("O"&amp;WEEKDAY(A21,2)+21)))</f>
        <v>0</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45859</v>
      </c>
      <c r="B22" t="str">
        <f t="shared" si="0"/>
        <v>Mo</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45860</v>
      </c>
      <c r="B23" t="str">
        <f t="shared" si="0"/>
        <v>Di</v>
      </c>
      <c r="G23" s="11">
        <f t="shared" si="1"/>
        <v>0</v>
      </c>
      <c r="H23" s="11">
        <f ca="1">IF(S23&lt;&gt;"",S23,IF(OR(C23="Feiertag",A23&lt;Gesamt!$B$11,A23&gt;Gesamt!$B$13,),0,INDIRECT("O"&amp;WEEKDAY(A23,2)+21)))</f>
        <v>8</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45861</v>
      </c>
      <c r="B24" t="str">
        <f t="shared" si="0"/>
        <v>Mi</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45862</v>
      </c>
      <c r="B25" t="str">
        <f t="shared" si="0"/>
        <v>Do</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45863</v>
      </c>
      <c r="B26" t="str">
        <f t="shared" si="0"/>
        <v>Fr</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45864</v>
      </c>
      <c r="B27" t="str">
        <f t="shared" si="0"/>
        <v>Sa</v>
      </c>
      <c r="G27" s="11">
        <f t="shared" si="1"/>
        <v>0</v>
      </c>
      <c r="H27" s="11">
        <f ca="1">IF(S27&lt;&gt;"",S27,IF(OR(C27="Feiertag",A27&lt;Gesamt!$B$11,A27&gt;Gesamt!$B$13,),0,INDIRECT("O"&amp;WEEKDAY(A27,2)+21)))</f>
        <v>0</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45865</v>
      </c>
      <c r="B28" t="str">
        <f t="shared" si="0"/>
        <v>So</v>
      </c>
      <c r="G28" s="11">
        <f t="shared" si="1"/>
        <v>0</v>
      </c>
      <c r="H28" s="11">
        <f ca="1">IF(S28&lt;&gt;"",S28,IF(OR(C28="Feiertag",A28&lt;Gesamt!$B$11,A28&gt;Gesamt!$B$13,),0,INDIRECT("O"&amp;WEEKDAY(A28,2)+21)))</f>
        <v>0</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45866</v>
      </c>
      <c r="B29" t="str">
        <f t="shared" si="0"/>
        <v>Mo</v>
      </c>
      <c r="G29" s="11">
        <f t="shared" si="1"/>
        <v>0</v>
      </c>
      <c r="H29" s="11">
        <f ca="1">IF(S29&lt;&gt;"",S29,IF(OR(C29="Feiertag",A29&lt;Gesamt!$B$11,A29&gt;Gesamt!$B$13,),0,INDIRECT("O"&amp;WEEKDAY(A29,2)+21)))</f>
        <v>8</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45867</v>
      </c>
      <c r="B30" t="str">
        <f t="shared" si="0"/>
        <v>Di</v>
      </c>
      <c r="G30" s="11">
        <f t="shared" si="1"/>
        <v>0</v>
      </c>
      <c r="H30" s="11">
        <f ca="1">IF(S30&lt;&gt;"",S30,IF(OR(C30="Feiertag",A30&lt;Gesamt!$B$11,A30&gt;Gesamt!$B$13,),0,INDIRECT("O"&amp;WEEKDAY(A30,2)+21)))</f>
        <v>8</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45868</v>
      </c>
      <c r="B31" t="str">
        <f t="shared" si="0"/>
        <v>Mi</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v>45869</v>
      </c>
      <c r="B32" t="str">
        <f t="shared" si="0"/>
        <v>Do</v>
      </c>
      <c r="G32" s="11">
        <f t="shared" ref="G32" si="3">IF(R32&lt;&gt;"",R32,IF(OR(C32="krank",C32="Urlaub",C32="Sonderurlaub"),H32,IF(D32&lt;=E32,(E32-D32-F32)*24,(1-D32+E32-F32)*24)+IF(C32="Urlaub halber Tag",H32/2,0)+IF(AND(C32="Urlaub halber Tag",J32="halber Arbeitstag"),H32/2,0)))</f>
        <v>0</v>
      </c>
      <c r="H32" s="11">
        <f ca="1">IF(S32&lt;&gt;"",S32,IF(OR(C32="Feiertag",A32&lt;Gesamt!$B$11,A32&gt;Gesamt!$B$13,),0,INDIRECT("O"&amp;WEEKDAY(A32,2)+21)))</f>
        <v>8</v>
      </c>
      <c r="I32" s="11">
        <f t="shared" si="2"/>
        <v>0</v>
      </c>
      <c r="J32" s="11"/>
      <c r="K32" s="11">
        <f>IF(T32&lt;&gt;"",T32,IF(C32="Feiertag",G32*Gesamt!$J$32,IF(B32="So",G32*Gesamt!$J$31,IF(B32="Sa",G32*Gesamt!$J$30,0))))</f>
        <v>0</v>
      </c>
      <c r="L32" s="19">
        <f>IF(U32&lt;&gt;"",U32,IF(C32="Feiertag",G32*Gesamt!$K$32,IF(B32="So",G32*Gesamt!$K$31,IF(B32="Sa",G32*Gesamt!$K$30,0))))</f>
        <v>0</v>
      </c>
      <c r="P32" s="36"/>
      <c r="R32" s="11"/>
      <c r="S32" s="11"/>
      <c r="U32" s="19"/>
    </row>
  </sheetData>
  <sheetProtection algorithmName="SHA-512" hashValue="dIH2wIresyTlbqRzXkILYyndcRFMNhTbw/2Ghdf+jy/3zXS2GJZQMMpS/mtMBJz3F/2PRGCYduzl5iHKjgZ0gg==" saltValue="hcQrj7SgbcwGOLD96vwiyQ==" spinCount="100000" sheet="1" objects="1" scenarios="1"/>
  <protectedRanges>
    <protectedRange sqref="C2:F32 J2:J32 O22:O28 R2:U32" name="Bereich1"/>
  </protectedRanges>
  <mergeCells count="1">
    <mergeCell ref="N3:O3"/>
  </mergeCells>
  <phoneticPr fontId="0" type="noConversion"/>
  <conditionalFormatting sqref="A2:L32">
    <cfRule type="expression" dxfId="11" priority="1">
      <formula>$C2="Feiertag"</formula>
    </cfRule>
    <cfRule type="expression" dxfId="10" priority="2">
      <formula>WEEKDAY($A2,2)&gt;=6</formula>
    </cfRule>
  </conditionalFormatting>
  <pageMargins left="0.7" right="0.7" top="0.78740157499999996" bottom="0.78740157499999996" header="0.3" footer="0.3"/>
  <pageSetup paperSize="9" scale="84" orientation="landscape" horizontalDpi="4294967293" verticalDpi="0"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9EFFA393-4BC9-4A37-B32E-DC56987D401C}">
          <x14:formula1>
            <xm:f>Anleitung!$AA$1:$AA$6</xm:f>
          </x14:formula1>
          <xm:sqref>C2:C32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4"/>
    <pageSetUpPr fitToPage="1"/>
  </sheetPr>
  <dimension ref="A1:U32"/>
  <sheetViews>
    <sheetView zoomScaleNormal="100" workbookViewId="0">
      <selection activeCell="K38" sqref="K38"/>
    </sheetView>
  </sheetViews>
  <sheetFormatPr baseColWidth="10" defaultRowHeight="15" x14ac:dyDescent="0.25"/>
  <cols>
    <col min="1" max="1" width="7.425781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August 2025</v>
      </c>
      <c r="P1" s="32"/>
      <c r="Q1" s="27" t="s">
        <v>69</v>
      </c>
      <c r="R1" s="33" t="s">
        <v>5</v>
      </c>
      <c r="S1" s="20" t="s">
        <v>59</v>
      </c>
      <c r="T1" s="16" t="s">
        <v>67</v>
      </c>
      <c r="U1" s="16" t="s">
        <v>68</v>
      </c>
    </row>
    <row r="2" spans="1:21" x14ac:dyDescent="0.25">
      <c r="A2" s="34">
        <v>45870</v>
      </c>
      <c r="B2" t="str">
        <f>TEXT(A2,"TTT")</f>
        <v>Fr</v>
      </c>
      <c r="G2" s="11">
        <f>IF(R2&lt;&gt;"",R2,IF(OR(C2="krank",C2="Urlaub",C2="Sonderurlaub"),H2,IF(D2&lt;=E2,(E2-D2-F2)*24,(1-D2+E2-F2)*24)+IF(C2="Urlaub halber Tag",H2/2,0)))</f>
        <v>0</v>
      </c>
      <c r="H2" s="11">
        <f ca="1">IF(S2&lt;&gt;"",S2,IF(OR(C2="Feiertag",A2&lt;Gesamt!$B$11,A2&gt;Gesamt!$B$13,),0,INDIRECT("O"&amp;WEEKDAY(A2,2)+21)))</f>
        <v>8</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45871</v>
      </c>
      <c r="B3" t="str">
        <f t="shared" ref="B3:B32" si="0">TEXT(A3,"TTT")</f>
        <v>Sa</v>
      </c>
      <c r="G3" s="11">
        <f t="shared" ref="G3:G32" si="1">IF(R3&lt;&gt;"",R3,IF(OR(C3="krank",C3="Urlaub",C3="Sonderurlaub"),H3,IF(D3&lt;=E3,(E3-D3-F3)*24,(1-D3+E3-F3)*24)+IF(C3="Urlaub halber Tag",H3/2,0)))</f>
        <v>0</v>
      </c>
      <c r="H3" s="11">
        <f ca="1">IF(S3&lt;&gt;"",S3,IF(OR(C3="Feiertag",A3&lt;Gesamt!$B$11,A3&gt;Gesamt!$B$13,),0,INDIRECT("O"&amp;WEEKDAY(A3,2)+21)))</f>
        <v>0</v>
      </c>
      <c r="I3" s="11">
        <f t="shared" ref="I3:I32"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45872</v>
      </c>
      <c r="B4" t="str">
        <f t="shared" si="0"/>
        <v>So</v>
      </c>
      <c r="G4" s="11">
        <f t="shared" si="1"/>
        <v>0</v>
      </c>
      <c r="H4" s="11">
        <f ca="1">IF(S4&lt;&gt;"",S4,IF(OR(C4="Feiertag",A4&lt;Gesamt!$B$11,A4&gt;Gesamt!$B$13,),0,INDIRECT("O"&amp;WEEKDAY(A4,2)+21)))</f>
        <v>0</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45873</v>
      </c>
      <c r="B5" t="str">
        <f t="shared" si="0"/>
        <v>Mo</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45874</v>
      </c>
      <c r="B6" t="str">
        <f t="shared" si="0"/>
        <v>Di</v>
      </c>
      <c r="G6" s="11">
        <f t="shared" si="1"/>
        <v>0</v>
      </c>
      <c r="H6" s="11">
        <f ca="1">IF(S6&lt;&gt;"",S6,IF(OR(C6="Feiertag",A6&lt;Gesamt!$B$11,A6&gt;Gesamt!$B$13,),0,INDIRECT("O"&amp;WEEKDAY(A6,2)+21)))</f>
        <v>8</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45875</v>
      </c>
      <c r="B7" t="str">
        <f t="shared" si="0"/>
        <v>Mi</v>
      </c>
      <c r="G7" s="11">
        <f t="shared" si="1"/>
        <v>0</v>
      </c>
      <c r="H7" s="11">
        <f ca="1">IF(S7&lt;&gt;"",S7,IF(OR(C7="Feiertag",A7&lt;Gesamt!$B$11,A7&gt;Gesamt!$B$13,),0,INDIRECT("O"&amp;WEEKDAY(A7,2)+21)))</f>
        <v>8</v>
      </c>
      <c r="I7" s="11">
        <f t="shared" si="2"/>
        <v>0</v>
      </c>
      <c r="J7" s="11"/>
      <c r="K7" s="11">
        <f>IF(T7&lt;&gt;"",T7,IF(C7="Feiertag",G7*Gesamt!$J$32,IF(B7="So",G7*Gesamt!$J$31,IF(B7="Sa",G7*Gesamt!$J$30,0))))</f>
        <v>0</v>
      </c>
      <c r="L7" s="19">
        <f>IF(U7&lt;&gt;"",U7,IF(C7="Feiertag",G7*Gesamt!$K$32,IF(B7="So",G7*Gesamt!$K$31,IF(B7="Sa",G7*Gesamt!$K$30,0))))</f>
        <v>0</v>
      </c>
      <c r="N7" s="22" t="s">
        <v>58</v>
      </c>
      <c r="O7" s="11">
        <f>Gesamt!B9+SUM(Gesamt!E2:E9)-SUM(Gesamt!M2:M9)+SUM(Gesamt!J2:J9)</f>
        <v>0</v>
      </c>
      <c r="P7" s="36"/>
      <c r="R7" s="11"/>
      <c r="S7" s="11"/>
      <c r="U7" s="19"/>
    </row>
    <row r="8" spans="1:21" x14ac:dyDescent="0.25">
      <c r="A8" s="34">
        <v>45876</v>
      </c>
      <c r="B8" t="str">
        <f t="shared" si="0"/>
        <v>Do</v>
      </c>
      <c r="G8" s="11">
        <f t="shared" si="1"/>
        <v>0</v>
      </c>
      <c r="H8" s="11">
        <f ca="1">IF(S8&lt;&gt;"",S8,IF(OR(C8="Feiertag",A8&lt;Gesamt!$B$11,A8&gt;Gesamt!$B$13,),0,INDIRECT("O"&amp;WEEKDAY(A8,2)+21)))</f>
        <v>8</v>
      </c>
      <c r="I8" s="11">
        <f t="shared" si="2"/>
        <v>0</v>
      </c>
      <c r="J8" s="11"/>
      <c r="K8" s="11">
        <f>IF(T8&lt;&gt;"",T8,IF(C8="Feiertag",G8*Gesamt!$J$32,IF(B8="So",G8*Gesamt!$J$31,IF(B8="Sa",G8*Gesamt!$J$30,0))))</f>
        <v>0</v>
      </c>
      <c r="L8" s="19">
        <f>IF(U8&lt;&gt;"",U8,IF(C8="Feiertag",G8*Gesamt!$K$32,IF(B8="So",G8*Gesamt!$K$31,IF(B8="Sa",G8*Gesamt!$K$30,0))))</f>
        <v>0</v>
      </c>
      <c r="N8" s="35"/>
      <c r="P8" s="36"/>
      <c r="R8" s="11"/>
      <c r="S8" s="11"/>
      <c r="U8" s="19"/>
    </row>
    <row r="9" spans="1:21" x14ac:dyDescent="0.25">
      <c r="A9" s="34">
        <v>45877</v>
      </c>
      <c r="B9" t="str">
        <f t="shared" si="0"/>
        <v>Fr</v>
      </c>
      <c r="G9" s="11">
        <f t="shared" si="1"/>
        <v>0</v>
      </c>
      <c r="H9" s="11">
        <f ca="1">IF(S9&lt;&gt;"",S9,IF(OR(C9="Feiertag",A9&lt;Gesamt!$B$11,A9&gt;Gesamt!$B$13,),0,INDIRECT("O"&amp;WEEKDAY(A9,2)+21)))</f>
        <v>8</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45878</v>
      </c>
      <c r="B10" t="str">
        <f t="shared" si="0"/>
        <v>Sa</v>
      </c>
      <c r="G10" s="11">
        <f t="shared" si="1"/>
        <v>0</v>
      </c>
      <c r="H10" s="11">
        <f ca="1">IF(S10&lt;&gt;"",S10,IF(OR(C10="Feiertag",A10&lt;Gesamt!$B$11,A10&gt;Gesamt!$B$13,),0,INDIRECT("O"&amp;WEEKDAY(A10,2)+21)))</f>
        <v>0</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45879</v>
      </c>
      <c r="B11" t="str">
        <f t="shared" si="0"/>
        <v>So</v>
      </c>
      <c r="G11" s="11">
        <f t="shared" si="1"/>
        <v>0</v>
      </c>
      <c r="H11" s="11">
        <f ca="1">IF(S11&lt;&gt;"",S11,IF(OR(C11="Feiertag",A11&lt;Gesamt!$B$11,A11&gt;Gesamt!$B$13,),0,INDIRECT("O"&amp;WEEKDAY(A11,2)+21)))</f>
        <v>0</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SUM(Gesamt!F2:F9)</f>
        <v>0</v>
      </c>
      <c r="P11" s="36"/>
      <c r="R11" s="11"/>
      <c r="S11" s="11"/>
      <c r="U11" s="19"/>
    </row>
    <row r="12" spans="1:21" x14ac:dyDescent="0.25">
      <c r="A12" s="34">
        <v>45880</v>
      </c>
      <c r="B12" t="str">
        <f t="shared" si="0"/>
        <v>Mo</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45881</v>
      </c>
      <c r="B13" t="str">
        <f t="shared" si="0"/>
        <v>Di</v>
      </c>
      <c r="G13" s="11">
        <f t="shared" si="1"/>
        <v>0</v>
      </c>
      <c r="H13" s="11">
        <f ca="1">IF(S13&lt;&gt;"",S13,IF(OR(C13="Feiertag",A13&lt;Gesamt!$B$11,A13&gt;Gesamt!$B$13,),0,INDIRECT("O"&amp;WEEKDAY(A13,2)+21)))</f>
        <v>8</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45882</v>
      </c>
      <c r="B14" t="str">
        <f t="shared" si="0"/>
        <v>Mi</v>
      </c>
      <c r="G14" s="11">
        <f t="shared" si="1"/>
        <v>0</v>
      </c>
      <c r="H14" s="11">
        <f ca="1">IF(S14&lt;&gt;"",S14,IF(OR(C14="Feiertag",A14&lt;Gesamt!$B$11,A14&gt;Gesamt!$B$13,),0,INDIRECT("O"&amp;WEEKDAY(A14,2)+21)))</f>
        <v>8</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45883</v>
      </c>
      <c r="B15" t="str">
        <f t="shared" si="0"/>
        <v>Do</v>
      </c>
      <c r="G15" s="11">
        <f t="shared" si="1"/>
        <v>0</v>
      </c>
      <c r="H15" s="11">
        <f ca="1">IF(S15&lt;&gt;"",S15,IF(OR(C15="Feiertag",A15&lt;Gesamt!$B$11,A15&gt;Gesamt!$B$13,),0,INDIRECT("O"&amp;WEEKDAY(A15,2)+21)))</f>
        <v>8</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Gesamt!B5+Gesamt!B7-SUM(Gesamt!G2:G9)</f>
        <v>30</v>
      </c>
      <c r="P15" s="36"/>
      <c r="R15" s="11"/>
      <c r="S15" s="11"/>
      <c r="U15" s="19"/>
    </row>
    <row r="16" spans="1:21" x14ac:dyDescent="0.25">
      <c r="A16" s="34">
        <v>45884</v>
      </c>
      <c r="B16" t="str">
        <f t="shared" si="0"/>
        <v>Fr</v>
      </c>
      <c r="G16" s="11">
        <f t="shared" si="1"/>
        <v>0</v>
      </c>
      <c r="H16" s="11">
        <f ca="1">IF(S16&lt;&gt;"",S16,IF(OR(C16="Feiertag",A16&lt;Gesamt!$B$11,A16&gt;Gesamt!$B$13,),0,INDIRECT("O"&amp;WEEKDAY(A16,2)+21)))</f>
        <v>8</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45885</v>
      </c>
      <c r="B17" t="str">
        <f t="shared" si="0"/>
        <v>Sa</v>
      </c>
      <c r="G17" s="11">
        <f t="shared" si="1"/>
        <v>0</v>
      </c>
      <c r="H17" s="11">
        <f ca="1">IF(S17&lt;&gt;"",S17,IF(OR(C17="Feiertag",A17&lt;Gesamt!$B$11,A17&gt;Gesamt!$B$13,),0,INDIRECT("O"&amp;WEEKDAY(A17,2)+21)))</f>
        <v>0</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45886</v>
      </c>
      <c r="B18" t="str">
        <f t="shared" si="0"/>
        <v>So</v>
      </c>
      <c r="G18" s="11">
        <f t="shared" si="1"/>
        <v>0</v>
      </c>
      <c r="H18" s="11">
        <f ca="1">IF(S18&lt;&gt;"",S18,IF(OR(C18="Feiertag",A18&lt;Gesamt!$B$11,A18&gt;Gesamt!$B$13,),0,INDIRECT("O"&amp;WEEKDAY(A18,2)+21)))</f>
        <v>0</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45887</v>
      </c>
      <c r="B19" t="str">
        <f t="shared" si="0"/>
        <v>Mo</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168</v>
      </c>
      <c r="P19" s="36"/>
      <c r="R19" s="11"/>
      <c r="S19" s="11"/>
      <c r="U19" s="19"/>
    </row>
    <row r="20" spans="1:21" x14ac:dyDescent="0.25">
      <c r="A20" s="34">
        <v>45888</v>
      </c>
      <c r="B20" t="str">
        <f t="shared" si="0"/>
        <v>Di</v>
      </c>
      <c r="G20" s="11">
        <f t="shared" si="1"/>
        <v>0</v>
      </c>
      <c r="H20" s="11">
        <f ca="1">IF(S20&lt;&gt;"",S20,IF(OR(C20="Feiertag",A20&lt;Gesamt!$B$11,A20&gt;Gesamt!$B$13,),0,INDIRECT("O"&amp;WEEKDAY(A20,2)+21)))</f>
        <v>8</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45889</v>
      </c>
      <c r="B21" t="str">
        <f t="shared" si="0"/>
        <v>Mi</v>
      </c>
      <c r="G21" s="11">
        <f t="shared" si="1"/>
        <v>0</v>
      </c>
      <c r="H21" s="11">
        <f ca="1">IF(S21&lt;&gt;"",S21,IF(OR(C21="Feiertag",A21&lt;Gesamt!$B$11,A21&gt;Gesamt!$B$13,),0,INDIRECT("O"&amp;WEEKDAY(A21,2)+21)))</f>
        <v>8</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45890</v>
      </c>
      <c r="B22" t="str">
        <f t="shared" si="0"/>
        <v>Do</v>
      </c>
      <c r="G22" s="11">
        <f t="shared" si="1"/>
        <v>0</v>
      </c>
      <c r="H22" s="11">
        <f ca="1">IF(S22&lt;&gt;"",S22,IF(OR(C22="Feiertag",A22&lt;Gesamt!$B$11,A22&gt;Gesamt!$B$13,),0,INDIRECT("O"&amp;WEEKDAY(A22,2)+21)))</f>
        <v>8</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45891</v>
      </c>
      <c r="B23" t="str">
        <f t="shared" si="0"/>
        <v>Fr</v>
      </c>
      <c r="G23" s="11">
        <f t="shared" si="1"/>
        <v>0</v>
      </c>
      <c r="H23" s="11">
        <f ca="1">IF(S23&lt;&gt;"",S23,IF(OR(C23="Feiertag",A23&lt;Gesamt!$B$11,A23&gt;Gesamt!$B$13,),0,INDIRECT("O"&amp;WEEKDAY(A23,2)+21)))</f>
        <v>8</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45892</v>
      </c>
      <c r="B24" t="str">
        <f t="shared" si="0"/>
        <v>Sa</v>
      </c>
      <c r="G24" s="11">
        <f t="shared" si="1"/>
        <v>0</v>
      </c>
      <c r="H24" s="11">
        <f ca="1">IF(S24&lt;&gt;"",S24,IF(OR(C24="Feiertag",A24&lt;Gesamt!$B$11,A24&gt;Gesamt!$B$13,),0,INDIRECT("O"&amp;WEEKDAY(A24,2)+21)))</f>
        <v>0</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45893</v>
      </c>
      <c r="B25" t="str">
        <f t="shared" si="0"/>
        <v>So</v>
      </c>
      <c r="G25" s="11">
        <f t="shared" si="1"/>
        <v>0</v>
      </c>
      <c r="H25" s="11">
        <f ca="1">IF(S25&lt;&gt;"",S25,IF(OR(C25="Feiertag",A25&lt;Gesamt!$B$11,A25&gt;Gesamt!$B$13,),0,INDIRECT("O"&amp;WEEKDAY(A25,2)+21)))</f>
        <v>0</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45894</v>
      </c>
      <c r="B26" t="str">
        <f t="shared" si="0"/>
        <v>Mo</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45895</v>
      </c>
      <c r="B27" t="str">
        <f t="shared" si="0"/>
        <v>Di</v>
      </c>
      <c r="G27" s="11">
        <f t="shared" si="1"/>
        <v>0</v>
      </c>
      <c r="H27" s="11">
        <f ca="1">IF(S27&lt;&gt;"",S27,IF(OR(C27="Feiertag",A27&lt;Gesamt!$B$11,A27&gt;Gesamt!$B$13,),0,INDIRECT("O"&amp;WEEKDAY(A27,2)+21)))</f>
        <v>8</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45896</v>
      </c>
      <c r="B28" t="str">
        <f t="shared" si="0"/>
        <v>Mi</v>
      </c>
      <c r="G28" s="11">
        <f t="shared" si="1"/>
        <v>0</v>
      </c>
      <c r="H28" s="11">
        <f ca="1">IF(S28&lt;&gt;"",S28,IF(OR(C28="Feiertag",A28&lt;Gesamt!$B$11,A28&gt;Gesamt!$B$13,),0,INDIRECT("O"&amp;WEEKDAY(A28,2)+21)))</f>
        <v>8</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45897</v>
      </c>
      <c r="B29" t="str">
        <f t="shared" si="0"/>
        <v>Do</v>
      </c>
      <c r="G29" s="11">
        <f t="shared" si="1"/>
        <v>0</v>
      </c>
      <c r="H29" s="11">
        <f ca="1">IF(S29&lt;&gt;"",S29,IF(OR(C29="Feiertag",A29&lt;Gesamt!$B$11,A29&gt;Gesamt!$B$13,),0,INDIRECT("O"&amp;WEEKDAY(A29,2)+21)))</f>
        <v>8</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45898</v>
      </c>
      <c r="B30" t="str">
        <f t="shared" si="0"/>
        <v>Fr</v>
      </c>
      <c r="G30" s="11">
        <f t="shared" si="1"/>
        <v>0</v>
      </c>
      <c r="H30" s="11">
        <f ca="1">IF(S30&lt;&gt;"",S30,IF(OR(C30="Feiertag",A30&lt;Gesamt!$B$11,A30&gt;Gesamt!$B$13,),0,INDIRECT("O"&amp;WEEKDAY(A30,2)+21)))</f>
        <v>8</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45899</v>
      </c>
      <c r="B31" t="str">
        <f t="shared" si="0"/>
        <v>Sa</v>
      </c>
      <c r="G31" s="11">
        <f t="shared" si="1"/>
        <v>0</v>
      </c>
      <c r="H31" s="11">
        <f ca="1">IF(S31&lt;&gt;"",S31,IF(OR(C31="Feiertag",A31&lt;Gesamt!$B$11,A31&gt;Gesamt!$B$13,),0,INDIRECT("O"&amp;WEEKDAY(A31,2)+21)))</f>
        <v>0</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v>45900</v>
      </c>
      <c r="B32" t="str">
        <f t="shared" si="0"/>
        <v>So</v>
      </c>
      <c r="G32" s="11">
        <f t="shared" si="1"/>
        <v>0</v>
      </c>
      <c r="H32" s="11">
        <f ca="1">IF(S32&lt;&gt;"",S32,IF(OR(C32="Feiertag",A32&lt;Gesamt!$B$11,A32&gt;Gesamt!$B$13,),0,INDIRECT("O"&amp;WEEKDAY(A32,2)+21)))</f>
        <v>0</v>
      </c>
      <c r="I32" s="11">
        <f t="shared" si="2"/>
        <v>0</v>
      </c>
      <c r="J32" s="11"/>
      <c r="K32" s="11">
        <f>IF(T32&lt;&gt;"",T32,IF(C32="Feiertag",G32*Gesamt!$J$32,IF(B32="So",G32*Gesamt!$J$31,IF(B32="Sa",G32*Gesamt!$J$30,0))))</f>
        <v>0</v>
      </c>
      <c r="L32" s="19">
        <f>IF(U32&lt;&gt;"",U32,IF(C32="Feiertag",G32*Gesamt!$K$32,IF(B32="So",G32*Gesamt!$K$31,IF(B32="Sa",G32*Gesamt!$K$30,0))))</f>
        <v>0</v>
      </c>
      <c r="P32" s="36"/>
      <c r="R32" s="11"/>
      <c r="S32" s="11"/>
      <c r="U32" s="19"/>
    </row>
  </sheetData>
  <sheetProtection algorithmName="SHA-512" hashValue="7c79sltiuUKIq66qAWw1bBh/iqpugDFrQvVHEmWHWScwvH/HDIamCTstNBbFhq+heawqEAeXe7k4E6DGg8Iabg==" saltValue="qulWId0P47TW/ZTazM5mMw==" spinCount="100000" sheet="1" objects="1" scenarios="1"/>
  <protectedRanges>
    <protectedRange sqref="C2:F32 J2:J32 O22:O28 R2:U32" name="Bereich1"/>
  </protectedRanges>
  <mergeCells count="1">
    <mergeCell ref="N3:O3"/>
  </mergeCells>
  <phoneticPr fontId="0" type="noConversion"/>
  <conditionalFormatting sqref="A2:L32">
    <cfRule type="expression" dxfId="9" priority="1">
      <formula>$C2="Feiertag"</formula>
    </cfRule>
    <cfRule type="expression" dxfId="8" priority="2">
      <formula>WEEKDAY($A2,2)&gt;=6</formula>
    </cfRule>
  </conditionalFormatting>
  <pageMargins left="0.7" right="0.7" top="0.78740157499999996" bottom="0.78740157499999996" header="0.3" footer="0.3"/>
  <pageSetup paperSize="9" scale="84" orientation="landscape" horizontalDpi="300"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F8C4A316-92C3-4D86-9DB4-57D7871F7142}">
          <x14:formula1>
            <xm:f>Anleitung!$AA$1:$AA$6</xm:f>
          </x14:formula1>
          <xm:sqref>C2:C32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theme="6"/>
    <pageSetUpPr fitToPage="1"/>
  </sheetPr>
  <dimension ref="A1:U32"/>
  <sheetViews>
    <sheetView zoomScaleNormal="100" workbookViewId="0">
      <selection activeCell="L36" sqref="L36"/>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10.7109375" style="11" bestFit="1" customWidth="1"/>
    <col min="8" max="8" width="11.5703125" bestFit="1" customWidth="1"/>
    <col min="9" max="9" width="12.7109375" bestFit="1" customWidth="1"/>
    <col min="10" max="10" width="16.42578125" customWidth="1"/>
    <col min="11" max="11" width="15" bestFit="1" customWidth="1"/>
    <col min="12" max="12" width="15.85546875" bestFit="1" customWidth="1"/>
    <col min="14" max="14" width="26.42578125" bestFit="1" customWidth="1"/>
    <col min="17" max="17" width="10.5703125" bestFit="1" customWidth="1"/>
    <col min="18" max="18" width="10.7109375" bestFit="1" customWidth="1"/>
    <col min="19" max="19" width="11.5703125" bestFit="1" customWidth="1"/>
    <col min="20" max="20" width="15" bestFit="1" customWidth="1"/>
    <col min="21" max="21" width="15.85546875" bestFit="1" customWidth="1"/>
  </cols>
  <sheetData>
    <row r="1" spans="1:21" s="30" customFormat="1" x14ac:dyDescent="0.25">
      <c r="A1" s="27" t="s">
        <v>0</v>
      </c>
      <c r="B1" s="27" t="s">
        <v>1</v>
      </c>
      <c r="C1" s="27" t="s">
        <v>36</v>
      </c>
      <c r="D1" s="28" t="s">
        <v>2</v>
      </c>
      <c r="E1" s="28" t="s">
        <v>3</v>
      </c>
      <c r="F1" s="28" t="s">
        <v>4</v>
      </c>
      <c r="G1" s="29" t="s">
        <v>5</v>
      </c>
      <c r="H1" s="28" t="s">
        <v>59</v>
      </c>
      <c r="I1" s="28" t="s">
        <v>7</v>
      </c>
      <c r="J1" s="28" t="s">
        <v>35</v>
      </c>
      <c r="K1" s="3" t="s">
        <v>67</v>
      </c>
      <c r="L1" s="3" t="s">
        <v>68</v>
      </c>
      <c r="N1" s="31" t="str">
        <f>TEXT(A2,"MMMM")&amp;" "&amp;YEAR(A2)</f>
        <v>September 2025</v>
      </c>
      <c r="P1" s="32"/>
      <c r="Q1" s="27" t="s">
        <v>69</v>
      </c>
      <c r="R1" s="33" t="s">
        <v>5</v>
      </c>
      <c r="S1" s="20" t="s">
        <v>59</v>
      </c>
      <c r="T1" s="16" t="s">
        <v>67</v>
      </c>
      <c r="U1" s="16" t="s">
        <v>68</v>
      </c>
    </row>
    <row r="2" spans="1:21" x14ac:dyDescent="0.25">
      <c r="A2" s="34">
        <v>45901</v>
      </c>
      <c r="B2" t="str">
        <f t="shared" ref="B2:B22" si="0">TEXT(A2,"TTT")</f>
        <v>Mo</v>
      </c>
      <c r="G2" s="11">
        <f>IF(R2&lt;&gt;"",R2,IF(OR(C2="krank",C2="Urlaub",C2="Sonderurlaub"),H2,IF(D2&lt;=E2,(E2-D2-F2)*24,(1-D2+E2-F2)*24)+IF(C2="Urlaub halber Tag",H2/2,0)))</f>
        <v>0</v>
      </c>
      <c r="H2" s="11">
        <f ca="1">IF(S2&lt;&gt;"",S2,IF(OR(C2="Feiertag",A2&lt;Gesamt!$B$11,A2&gt;Gesamt!$B$13,),0,INDIRECT("O"&amp;WEEKDAY(A2,2)+21)))</f>
        <v>8</v>
      </c>
      <c r="I2" s="11">
        <f>IF(OR(C2="Überstundenabbau",C2="Urlaub halber Tag",E2&lt;&gt;""),G2-H2,0)</f>
        <v>0</v>
      </c>
      <c r="J2" s="11"/>
      <c r="K2" s="11">
        <f>IF(T2&lt;&gt;"",T2,IF(C2="Feiertag",G2*Gesamt!$J$32,IF(B2="So",G2*Gesamt!$J$31,IF(B2="Sa",G2*Gesamt!$J$30,0))))</f>
        <v>0</v>
      </c>
      <c r="L2" s="19">
        <f>IF(U2&lt;&gt;"",U2,IF(C2="Feiertag",G2*Gesamt!$K$32,IF(B2="So",G2*Gesamt!$K$31,IF(B2="Sa",G2*Gesamt!$K$30,0))))</f>
        <v>0</v>
      </c>
      <c r="N2" s="35"/>
      <c r="P2" s="36"/>
      <c r="R2" s="11"/>
      <c r="S2" s="11"/>
      <c r="U2" s="19"/>
    </row>
    <row r="3" spans="1:21" x14ac:dyDescent="0.25">
      <c r="A3" s="34">
        <v>45902</v>
      </c>
      <c r="B3" t="str">
        <f t="shared" si="0"/>
        <v>Di</v>
      </c>
      <c r="G3" s="11">
        <f t="shared" ref="G3:G31" si="1">IF(R3&lt;&gt;"",R3,IF(OR(C3="krank",C3="Urlaub",C3="Sonderurlaub"),H3,IF(D3&lt;=E3,(E3-D3-F3)*24,(1-D3+E3-F3)*24)+IF(C3="Urlaub halber Tag",H3/2,0)))</f>
        <v>0</v>
      </c>
      <c r="H3" s="11">
        <f ca="1">IF(S3&lt;&gt;"",S3,IF(OR(C3="Feiertag",A3&lt;Gesamt!$B$11,A3&gt;Gesamt!$B$13,),0,INDIRECT("O"&amp;WEEKDAY(A3,2)+21)))</f>
        <v>8</v>
      </c>
      <c r="I3" s="11">
        <f t="shared" ref="I3:I31" si="2">IF(OR(C3="Überstundenabbau",C3="Urlaub halber Tag",E3&lt;&gt;""),G3-H3,0)</f>
        <v>0</v>
      </c>
      <c r="J3" s="11"/>
      <c r="K3" s="11">
        <f>IF(T3&lt;&gt;"",T3,IF(C3="Feiertag",G3*Gesamt!$J$32,IF(B3="So",G3*Gesamt!$J$31,IF(B3="Sa",G3*Gesamt!$J$30,0))))</f>
        <v>0</v>
      </c>
      <c r="L3" s="19">
        <f>IF(U3&lt;&gt;"",U3,IF(C3="Feiertag",G3*Gesamt!$K$32,IF(B3="So",G3*Gesamt!$K$31,IF(B3="Sa",G3*Gesamt!$K$30,0))))</f>
        <v>0</v>
      </c>
      <c r="N3" s="43" t="str">
        <f>Gesamt!A3</f>
        <v>Max Mustermann</v>
      </c>
      <c r="O3" s="43"/>
      <c r="P3" s="36"/>
      <c r="R3" s="11"/>
      <c r="S3" s="11"/>
      <c r="U3" s="19"/>
    </row>
    <row r="4" spans="1:21" x14ac:dyDescent="0.25">
      <c r="A4" s="34">
        <v>45903</v>
      </c>
      <c r="B4" t="str">
        <f t="shared" si="0"/>
        <v>Mi</v>
      </c>
      <c r="G4" s="11">
        <f t="shared" si="1"/>
        <v>0</v>
      </c>
      <c r="H4" s="11">
        <f ca="1">IF(S4&lt;&gt;"",S4,IF(OR(C4="Feiertag",A4&lt;Gesamt!$B$11,A4&gt;Gesamt!$B$13,),0,INDIRECT("O"&amp;WEEKDAY(A4,2)+21)))</f>
        <v>8</v>
      </c>
      <c r="I4" s="11">
        <f t="shared" si="2"/>
        <v>0</v>
      </c>
      <c r="J4" s="11"/>
      <c r="K4" s="11">
        <f>IF(T4&lt;&gt;"",T4,IF(C4="Feiertag",G4*Gesamt!$J$32,IF(B4="So",G4*Gesamt!$J$31,IF(B4="Sa",G4*Gesamt!$J$30,0))))</f>
        <v>0</v>
      </c>
      <c r="L4" s="19">
        <f>IF(U4&lt;&gt;"",U4,IF(C4="Feiertag",G4*Gesamt!$K$32,IF(B4="So",G4*Gesamt!$K$31,IF(B4="Sa",G4*Gesamt!$K$30,0))))</f>
        <v>0</v>
      </c>
      <c r="P4" s="36"/>
      <c r="R4" s="11"/>
      <c r="S4" s="11"/>
      <c r="U4" s="19"/>
    </row>
    <row r="5" spans="1:21" x14ac:dyDescent="0.25">
      <c r="A5" s="34">
        <v>45904</v>
      </c>
      <c r="B5" t="str">
        <f t="shared" si="0"/>
        <v>Do</v>
      </c>
      <c r="G5" s="11">
        <f t="shared" si="1"/>
        <v>0</v>
      </c>
      <c r="H5" s="11">
        <f ca="1">IF(S5&lt;&gt;"",S5,IF(OR(C5="Feiertag",A5&lt;Gesamt!$B$11,A5&gt;Gesamt!$B$13,),0,INDIRECT("O"&amp;WEEKDAY(A5,2)+21)))</f>
        <v>8</v>
      </c>
      <c r="I5" s="11">
        <f t="shared" si="2"/>
        <v>0</v>
      </c>
      <c r="J5" s="11"/>
      <c r="K5" s="11">
        <f>IF(T5&lt;&gt;"",T5,IF(C5="Feiertag",G5*Gesamt!$J$32,IF(B5="So",G5*Gesamt!$J$31,IF(B5="Sa",G5*Gesamt!$J$30,0))))</f>
        <v>0</v>
      </c>
      <c r="L5" s="19">
        <f>IF(U5&lt;&gt;"",U5,IF(C5="Feiertag",G5*Gesamt!$K$32,IF(B5="So",G5*Gesamt!$K$31,IF(B5="Sa",G5*Gesamt!$K$30,0))))</f>
        <v>0</v>
      </c>
      <c r="M5" s="34"/>
      <c r="N5" s="22" t="s">
        <v>8</v>
      </c>
      <c r="O5" s="11">
        <f>SUM(I2:I32)</f>
        <v>0</v>
      </c>
      <c r="P5" s="36"/>
      <c r="R5" s="11"/>
      <c r="S5" s="11"/>
      <c r="U5" s="19"/>
    </row>
    <row r="6" spans="1:21" x14ac:dyDescent="0.25">
      <c r="A6" s="34">
        <v>45905</v>
      </c>
      <c r="B6" t="str">
        <f t="shared" si="0"/>
        <v>Fr</v>
      </c>
      <c r="G6" s="11">
        <f t="shared" si="1"/>
        <v>0</v>
      </c>
      <c r="H6" s="11">
        <f ca="1">IF(S6&lt;&gt;"",S6,IF(OR(C6="Feiertag",A6&lt;Gesamt!$B$11,A6&gt;Gesamt!$B$13,),0,INDIRECT("O"&amp;WEEKDAY(A6,2)+21)))</f>
        <v>8</v>
      </c>
      <c r="I6" s="11">
        <f t="shared" si="2"/>
        <v>0</v>
      </c>
      <c r="J6" s="11"/>
      <c r="K6" s="11">
        <f>IF(T6&lt;&gt;"",T6,IF(C6="Feiertag",G6*Gesamt!$J$32,IF(B6="So",G6*Gesamt!$J$31,IF(B6="Sa",G6*Gesamt!$J$30,0))))</f>
        <v>0</v>
      </c>
      <c r="L6" s="19">
        <f>IF(U6&lt;&gt;"",U6,IF(C6="Feiertag",G6*Gesamt!$K$32,IF(B6="So",G6*Gesamt!$K$31,IF(B6="Sa",G6*Gesamt!$K$30,0))))</f>
        <v>0</v>
      </c>
      <c r="N6" s="35"/>
      <c r="P6" s="36"/>
      <c r="R6" s="11"/>
      <c r="S6" s="11"/>
      <c r="U6" s="19"/>
    </row>
    <row r="7" spans="1:21" x14ac:dyDescent="0.25">
      <c r="A7" s="34">
        <v>45906</v>
      </c>
      <c r="B7" t="str">
        <f t="shared" si="0"/>
        <v>Sa</v>
      </c>
      <c r="G7" s="11">
        <f t="shared" si="1"/>
        <v>0</v>
      </c>
      <c r="H7" s="11">
        <f ca="1">IF(S7&lt;&gt;"",S7,IF(OR(C7="Feiertag",A7&lt;Gesamt!$B$11,A7&gt;Gesamt!$B$13,),0,INDIRECT("O"&amp;WEEKDAY(A7,2)+21)))</f>
        <v>0</v>
      </c>
      <c r="I7" s="11">
        <f t="shared" si="2"/>
        <v>0</v>
      </c>
      <c r="J7" s="11"/>
      <c r="K7" s="11">
        <f>IF(T7&lt;&gt;"",T7,IF(C7="Feiertag",G7*Gesamt!$J$32,IF(B7="So",G7*Gesamt!$J$31,IF(B7="Sa",G7*Gesamt!$J$30,0))))</f>
        <v>0</v>
      </c>
      <c r="L7" s="19">
        <f>IF(U7&lt;&gt;"",U7,IF(C7="Feiertag",G7*Gesamt!$K$32,IF(B7="So",G7*Gesamt!$K$31,IF(B7="Sa",G7*Gesamt!$K$30,0))))</f>
        <v>0</v>
      </c>
      <c r="N7" s="22" t="s">
        <v>58</v>
      </c>
      <c r="O7" s="11">
        <f>Gesamt!B9+SUM(Gesamt!E2:E10)-SUM(Gesamt!M2:M10)+SUM(Gesamt!J2:J10)</f>
        <v>0</v>
      </c>
      <c r="P7" s="36"/>
      <c r="R7" s="11"/>
      <c r="S7" s="11"/>
      <c r="U7" s="19"/>
    </row>
    <row r="8" spans="1:21" x14ac:dyDescent="0.25">
      <c r="A8" s="34">
        <v>45907</v>
      </c>
      <c r="B8" t="str">
        <f t="shared" si="0"/>
        <v>So</v>
      </c>
      <c r="G8" s="11">
        <f t="shared" si="1"/>
        <v>0</v>
      </c>
      <c r="H8" s="11">
        <f ca="1">IF(S8&lt;&gt;"",S8,IF(OR(C8="Feiertag",A8&lt;Gesamt!$B$11,A8&gt;Gesamt!$B$13,),0,INDIRECT("O"&amp;WEEKDAY(A8,2)+21)))</f>
        <v>0</v>
      </c>
      <c r="I8" s="11">
        <f t="shared" si="2"/>
        <v>0</v>
      </c>
      <c r="J8" s="11"/>
      <c r="K8" s="11">
        <f>IF(T8&lt;&gt;"",T8,IF(C8="Feiertag",G8*Gesamt!$J$32,IF(B8="So",G8*Gesamt!$J$31,IF(B8="Sa",G8*Gesamt!$J$30,0))))</f>
        <v>0</v>
      </c>
      <c r="L8" s="19">
        <f>IF(U8&lt;&gt;"",U8,IF(C8="Feiertag",G8*Gesamt!$K$32,IF(B8="So",G8*Gesamt!$K$31,IF(B8="Sa",G8*Gesamt!$K$30,0))))</f>
        <v>0</v>
      </c>
      <c r="M8" s="37"/>
      <c r="N8" s="35"/>
      <c r="P8" s="36"/>
      <c r="R8" s="11"/>
      <c r="S8" s="11"/>
      <c r="U8" s="19"/>
    </row>
    <row r="9" spans="1:21" x14ac:dyDescent="0.25">
      <c r="A9" s="34">
        <v>45908</v>
      </c>
      <c r="B9" t="str">
        <f t="shared" si="0"/>
        <v>Mo</v>
      </c>
      <c r="G9" s="11">
        <f t="shared" si="1"/>
        <v>0</v>
      </c>
      <c r="H9" s="11">
        <f ca="1">IF(S9&lt;&gt;"",S9,IF(OR(C9="Feiertag",A9&lt;Gesamt!$B$11,A9&gt;Gesamt!$B$13,),0,INDIRECT("O"&amp;WEEKDAY(A9,2)+21)))</f>
        <v>8</v>
      </c>
      <c r="I9" s="11">
        <f t="shared" si="2"/>
        <v>0</v>
      </c>
      <c r="J9" s="11"/>
      <c r="K9" s="11">
        <f>IF(T9&lt;&gt;"",T9,IF(C9="Feiertag",G9*Gesamt!$J$32,IF(B9="So",G9*Gesamt!$J$31,IF(B9="Sa",G9*Gesamt!$J$30,0))))</f>
        <v>0</v>
      </c>
      <c r="L9" s="19">
        <f>IF(U9&lt;&gt;"",U9,IF(C9="Feiertag",G9*Gesamt!$K$32,IF(B9="So",G9*Gesamt!$K$31,IF(B9="Sa",G9*Gesamt!$K$30,0))))</f>
        <v>0</v>
      </c>
      <c r="N9" s="22" t="s">
        <v>25</v>
      </c>
      <c r="O9">
        <f>COUNTIF(C2:C32,"krank")</f>
        <v>0</v>
      </c>
      <c r="P9" s="36"/>
      <c r="R9" s="11"/>
      <c r="S9" s="11"/>
      <c r="U9" s="19"/>
    </row>
    <row r="10" spans="1:21" x14ac:dyDescent="0.25">
      <c r="A10" s="34">
        <v>45909</v>
      </c>
      <c r="B10" t="str">
        <f t="shared" si="0"/>
        <v>Di</v>
      </c>
      <c r="G10" s="11">
        <f t="shared" si="1"/>
        <v>0</v>
      </c>
      <c r="H10" s="11">
        <f ca="1">IF(S10&lt;&gt;"",S10,IF(OR(C10="Feiertag",A10&lt;Gesamt!$B$11,A10&gt;Gesamt!$B$13,),0,INDIRECT("O"&amp;WEEKDAY(A10,2)+21)))</f>
        <v>8</v>
      </c>
      <c r="I10" s="11">
        <f t="shared" si="2"/>
        <v>0</v>
      </c>
      <c r="J10" s="11"/>
      <c r="K10" s="11">
        <f>IF(T10&lt;&gt;"",T10,IF(C10="Feiertag",G10*Gesamt!$J$32,IF(B10="So",G10*Gesamt!$J$31,IF(B10="Sa",G10*Gesamt!$J$30,0))))</f>
        <v>0</v>
      </c>
      <c r="L10" s="19">
        <f>IF(U10&lt;&gt;"",U10,IF(C10="Feiertag",G10*Gesamt!$K$32,IF(B10="So",G10*Gesamt!$K$31,IF(B10="Sa",G10*Gesamt!$K$30,0))))</f>
        <v>0</v>
      </c>
      <c r="N10" s="35"/>
      <c r="P10" s="36"/>
      <c r="R10" s="11"/>
      <c r="S10" s="11"/>
      <c r="U10" s="19"/>
    </row>
    <row r="11" spans="1:21" x14ac:dyDescent="0.25">
      <c r="A11" s="34">
        <v>45910</v>
      </c>
      <c r="B11" t="str">
        <f t="shared" si="0"/>
        <v>Mi</v>
      </c>
      <c r="G11" s="11">
        <f t="shared" si="1"/>
        <v>0</v>
      </c>
      <c r="H11" s="11">
        <f ca="1">IF(S11&lt;&gt;"",S11,IF(OR(C11="Feiertag",A11&lt;Gesamt!$B$11,A11&gt;Gesamt!$B$13,),0,INDIRECT("O"&amp;WEEKDAY(A11,2)+21)))</f>
        <v>8</v>
      </c>
      <c r="I11" s="11">
        <f t="shared" si="2"/>
        <v>0</v>
      </c>
      <c r="J11" s="11"/>
      <c r="K11" s="11">
        <f>IF(T11&lt;&gt;"",T11,IF(C11="Feiertag",G11*Gesamt!$J$32,IF(B11="So",G11*Gesamt!$J$31,IF(B11="Sa",G11*Gesamt!$J$30,0))))</f>
        <v>0</v>
      </c>
      <c r="L11" s="19">
        <f>IF(U11&lt;&gt;"",U11,IF(C11="Feiertag",G11*Gesamt!$K$32,IF(B11="So",G11*Gesamt!$K$31,IF(B11="Sa",G11*Gesamt!$K$30,0))))</f>
        <v>0</v>
      </c>
      <c r="N11" s="22" t="s">
        <v>56</v>
      </c>
      <c r="O11" s="17">
        <f>SUM(Gesamt!F2:F10)</f>
        <v>0</v>
      </c>
      <c r="P11" s="36"/>
      <c r="R11" s="11"/>
      <c r="S11" s="11"/>
      <c r="U11" s="19"/>
    </row>
    <row r="12" spans="1:21" x14ac:dyDescent="0.25">
      <c r="A12" s="34">
        <v>45911</v>
      </c>
      <c r="B12" t="str">
        <f t="shared" si="0"/>
        <v>Do</v>
      </c>
      <c r="G12" s="11">
        <f t="shared" si="1"/>
        <v>0</v>
      </c>
      <c r="H12" s="11">
        <f ca="1">IF(S12&lt;&gt;"",S12,IF(OR(C12="Feiertag",A12&lt;Gesamt!$B$11,A12&gt;Gesamt!$B$13,),0,INDIRECT("O"&amp;WEEKDAY(A12,2)+21)))</f>
        <v>8</v>
      </c>
      <c r="I12" s="11">
        <f t="shared" si="2"/>
        <v>0</v>
      </c>
      <c r="J12" s="11"/>
      <c r="K12" s="11">
        <f>IF(T12&lt;&gt;"",T12,IF(C12="Feiertag",G12*Gesamt!$J$32,IF(B12="So",G12*Gesamt!$J$31,IF(B12="Sa",G12*Gesamt!$J$30,0))))</f>
        <v>0</v>
      </c>
      <c r="L12" s="19">
        <f>IF(U12&lt;&gt;"",U12,IF(C12="Feiertag",G12*Gesamt!$K$32,IF(B12="So",G12*Gesamt!$K$31,IF(B12="Sa",G12*Gesamt!$K$30,0))))</f>
        <v>0</v>
      </c>
      <c r="N12" s="35"/>
      <c r="P12" s="36"/>
      <c r="R12" s="11"/>
      <c r="S12" s="11"/>
      <c r="U12" s="19"/>
    </row>
    <row r="13" spans="1:21" x14ac:dyDescent="0.25">
      <c r="A13" s="34">
        <v>45912</v>
      </c>
      <c r="B13" t="str">
        <f t="shared" si="0"/>
        <v>Fr</v>
      </c>
      <c r="G13" s="11">
        <f t="shared" si="1"/>
        <v>0</v>
      </c>
      <c r="H13" s="11">
        <f ca="1">IF(S13&lt;&gt;"",S13,IF(OR(C13="Feiertag",A13&lt;Gesamt!$B$11,A13&gt;Gesamt!$B$13,),0,INDIRECT("O"&amp;WEEKDAY(A13,2)+21)))</f>
        <v>8</v>
      </c>
      <c r="I13" s="11">
        <f t="shared" si="2"/>
        <v>0</v>
      </c>
      <c r="J13" s="11"/>
      <c r="K13" s="11">
        <f>IF(T13&lt;&gt;"",T13,IF(C13="Feiertag",G13*Gesamt!$J$32,IF(B13="So",G13*Gesamt!$J$31,IF(B13="Sa",G13*Gesamt!$J$30,0))))</f>
        <v>0</v>
      </c>
      <c r="L13" s="19">
        <f>IF(U13&lt;&gt;"",U13,IF(C13="Feiertag",G13*Gesamt!$K$32,IF(B13="So",G13*Gesamt!$K$31,IF(B13="Sa",G13*Gesamt!$K$30,0))))</f>
        <v>0</v>
      </c>
      <c r="N13" s="22" t="s">
        <v>26</v>
      </c>
      <c r="O13">
        <f>COUNTIF(C2:C32, "Urlaub")+COUNTIF(C2:C32,"Urlaub halber Tag")/2</f>
        <v>0</v>
      </c>
      <c r="P13" s="36"/>
      <c r="R13" s="11"/>
      <c r="S13" s="11"/>
      <c r="U13" s="19"/>
    </row>
    <row r="14" spans="1:21" x14ac:dyDescent="0.25">
      <c r="A14" s="34">
        <v>45913</v>
      </c>
      <c r="B14" t="str">
        <f t="shared" si="0"/>
        <v>Sa</v>
      </c>
      <c r="G14" s="11">
        <f t="shared" si="1"/>
        <v>0</v>
      </c>
      <c r="H14" s="11">
        <f ca="1">IF(S14&lt;&gt;"",S14,IF(OR(C14="Feiertag",A14&lt;Gesamt!$B$11,A14&gt;Gesamt!$B$13,),0,INDIRECT("O"&amp;WEEKDAY(A14,2)+21)))</f>
        <v>0</v>
      </c>
      <c r="I14" s="11">
        <f t="shared" si="2"/>
        <v>0</v>
      </c>
      <c r="J14" s="11"/>
      <c r="K14" s="11">
        <f>IF(T14&lt;&gt;"",T14,IF(C14="Feiertag",G14*Gesamt!$J$32,IF(B14="So",G14*Gesamt!$J$31,IF(B14="Sa",G14*Gesamt!$J$30,0))))</f>
        <v>0</v>
      </c>
      <c r="L14" s="19">
        <f>IF(U14&lt;&gt;"",U14,IF(C14="Feiertag",G14*Gesamt!$K$32,IF(B14="So",G14*Gesamt!$K$31,IF(B14="Sa",G14*Gesamt!$K$30,0))))</f>
        <v>0</v>
      </c>
      <c r="N14" s="35"/>
      <c r="P14" s="36"/>
      <c r="R14" s="11"/>
      <c r="S14" s="11"/>
      <c r="U14" s="19"/>
    </row>
    <row r="15" spans="1:21" x14ac:dyDescent="0.25">
      <c r="A15" s="34">
        <v>45914</v>
      </c>
      <c r="B15" t="str">
        <f t="shared" si="0"/>
        <v>So</v>
      </c>
      <c r="G15" s="11">
        <f t="shared" si="1"/>
        <v>0</v>
      </c>
      <c r="H15" s="11">
        <f ca="1">IF(S15&lt;&gt;"",S15,IF(OR(C15="Feiertag",A15&lt;Gesamt!$B$11,A15&gt;Gesamt!$B$13,),0,INDIRECT("O"&amp;WEEKDAY(A15,2)+21)))</f>
        <v>0</v>
      </c>
      <c r="I15" s="11">
        <f t="shared" si="2"/>
        <v>0</v>
      </c>
      <c r="J15" s="11"/>
      <c r="K15" s="11">
        <f>IF(T15&lt;&gt;"",T15,IF(C15="Feiertag",G15*Gesamt!$J$32,IF(B15="So",G15*Gesamt!$J$31,IF(B15="Sa",G15*Gesamt!$J$30,0))))</f>
        <v>0</v>
      </c>
      <c r="L15" s="19">
        <f>IF(U15&lt;&gt;"",U15,IF(C15="Feiertag",G15*Gesamt!$K$32,IF(B15="So",G15*Gesamt!$K$31,IF(B15="Sa",G15*Gesamt!$K$30,0))))</f>
        <v>0</v>
      </c>
      <c r="N15" s="22" t="s">
        <v>57</v>
      </c>
      <c r="O15">
        <f>Gesamt!B5+Gesamt!B7-SUM(Gesamt!G2:G10)</f>
        <v>30</v>
      </c>
      <c r="P15" s="36"/>
      <c r="R15" s="11"/>
      <c r="S15" s="11"/>
      <c r="U15" s="19"/>
    </row>
    <row r="16" spans="1:21" x14ac:dyDescent="0.25">
      <c r="A16" s="34">
        <v>45915</v>
      </c>
      <c r="B16" t="str">
        <f t="shared" si="0"/>
        <v>Mo</v>
      </c>
      <c r="G16" s="11">
        <f t="shared" si="1"/>
        <v>0</v>
      </c>
      <c r="H16" s="11">
        <f ca="1">IF(S16&lt;&gt;"",S16,IF(OR(C16="Feiertag",A16&lt;Gesamt!$B$11,A16&gt;Gesamt!$B$13,),0,INDIRECT("O"&amp;WEEKDAY(A16,2)+21)))</f>
        <v>8</v>
      </c>
      <c r="I16" s="11">
        <f t="shared" si="2"/>
        <v>0</v>
      </c>
      <c r="J16" s="11"/>
      <c r="K16" s="11">
        <f>IF(T16&lt;&gt;"",T16,IF(C16="Feiertag",G16*Gesamt!$J$32,IF(B16="So",G16*Gesamt!$J$31,IF(B16="Sa",G16*Gesamt!$J$30,0))))</f>
        <v>0</v>
      </c>
      <c r="L16" s="19">
        <f>IF(U16&lt;&gt;"",U16,IF(C16="Feiertag",G16*Gesamt!$K$32,IF(B16="So",G16*Gesamt!$K$31,IF(B16="Sa",G16*Gesamt!$K$30,0))))</f>
        <v>0</v>
      </c>
      <c r="P16" s="36"/>
      <c r="R16" s="11"/>
      <c r="S16" s="11"/>
      <c r="U16" s="19"/>
    </row>
    <row r="17" spans="1:21" x14ac:dyDescent="0.25">
      <c r="A17" s="34">
        <v>45916</v>
      </c>
      <c r="B17" t="str">
        <f t="shared" si="0"/>
        <v>Di</v>
      </c>
      <c r="G17" s="11">
        <f t="shared" si="1"/>
        <v>0</v>
      </c>
      <c r="H17" s="11">
        <f ca="1">IF(S17&lt;&gt;"",S17,IF(OR(C17="Feiertag",A17&lt;Gesamt!$B$11,A17&gt;Gesamt!$B$13,),0,INDIRECT("O"&amp;WEEKDAY(A17,2)+21)))</f>
        <v>8</v>
      </c>
      <c r="I17" s="11">
        <f t="shared" si="2"/>
        <v>0</v>
      </c>
      <c r="J17" s="11"/>
      <c r="K17" s="11">
        <f>IF(T17&lt;&gt;"",T17,IF(C17="Feiertag",G17*Gesamt!$J$32,IF(B17="So",G17*Gesamt!$J$31,IF(B17="Sa",G17*Gesamt!$J$30,0))))</f>
        <v>0</v>
      </c>
      <c r="L17" s="19">
        <f>IF(U17&lt;&gt;"",U17,IF(C17="Feiertag",G17*Gesamt!$K$32,IF(B17="So",G17*Gesamt!$K$31,IF(B17="Sa",G17*Gesamt!$K$30,0))))</f>
        <v>0</v>
      </c>
      <c r="N17" s="22" t="s">
        <v>50</v>
      </c>
      <c r="O17" s="11">
        <f>SUM(G2:G32)</f>
        <v>0</v>
      </c>
      <c r="P17" s="36"/>
      <c r="R17" s="11"/>
      <c r="S17" s="11"/>
      <c r="U17" s="19"/>
    </row>
    <row r="18" spans="1:21" x14ac:dyDescent="0.25">
      <c r="A18" s="34">
        <v>45917</v>
      </c>
      <c r="B18" t="str">
        <f t="shared" si="0"/>
        <v>Mi</v>
      </c>
      <c r="G18" s="11">
        <f t="shared" si="1"/>
        <v>0</v>
      </c>
      <c r="H18" s="11">
        <f ca="1">IF(S18&lt;&gt;"",S18,IF(OR(C18="Feiertag",A18&lt;Gesamt!$B$11,A18&gt;Gesamt!$B$13,),0,INDIRECT("O"&amp;WEEKDAY(A18,2)+21)))</f>
        <v>8</v>
      </c>
      <c r="I18" s="11">
        <f t="shared" si="2"/>
        <v>0</v>
      </c>
      <c r="J18" s="11"/>
      <c r="K18" s="11">
        <f>IF(T18&lt;&gt;"",T18,IF(C18="Feiertag",G18*Gesamt!$J$32,IF(B18="So",G18*Gesamt!$J$31,IF(B18="Sa",G18*Gesamt!$J$30,0))))</f>
        <v>0</v>
      </c>
      <c r="L18" s="19">
        <f>IF(U18&lt;&gt;"",U18,IF(C18="Feiertag",G18*Gesamt!$K$32,IF(B18="So",G18*Gesamt!$K$31,IF(B18="Sa",G18*Gesamt!$K$30,0))))</f>
        <v>0</v>
      </c>
      <c r="P18" s="36"/>
      <c r="R18" s="11"/>
      <c r="S18" s="11"/>
      <c r="U18" s="19"/>
    </row>
    <row r="19" spans="1:21" x14ac:dyDescent="0.25">
      <c r="A19" s="34">
        <v>45918</v>
      </c>
      <c r="B19" t="str">
        <f t="shared" si="0"/>
        <v>Do</v>
      </c>
      <c r="G19" s="11">
        <f t="shared" si="1"/>
        <v>0</v>
      </c>
      <c r="H19" s="11">
        <f ca="1">IF(S19&lt;&gt;"",S19,IF(OR(C19="Feiertag",A19&lt;Gesamt!$B$11,A19&gt;Gesamt!$B$13,),0,INDIRECT("O"&amp;WEEKDAY(A19,2)+21)))</f>
        <v>8</v>
      </c>
      <c r="I19" s="11">
        <f t="shared" si="2"/>
        <v>0</v>
      </c>
      <c r="J19" s="11"/>
      <c r="K19" s="11">
        <f>IF(T19&lt;&gt;"",T19,IF(C19="Feiertag",G19*Gesamt!$J$32,IF(B19="So",G19*Gesamt!$J$31,IF(B19="Sa",G19*Gesamt!$J$30,0))))</f>
        <v>0</v>
      </c>
      <c r="L19" s="19">
        <f>IF(U19&lt;&gt;"",U19,IF(C19="Feiertag",G19*Gesamt!$K$32,IF(B19="So",G19*Gesamt!$K$31,IF(B19="Sa",G19*Gesamt!$K$30,0))))</f>
        <v>0</v>
      </c>
      <c r="N19" s="22" t="s">
        <v>66</v>
      </c>
      <c r="O19" s="11">
        <f ca="1">SUM(H2:H32)</f>
        <v>176</v>
      </c>
      <c r="P19" s="36"/>
      <c r="R19" s="11"/>
      <c r="S19" s="11"/>
      <c r="U19" s="19"/>
    </row>
    <row r="20" spans="1:21" x14ac:dyDescent="0.25">
      <c r="A20" s="34">
        <v>45919</v>
      </c>
      <c r="B20" t="str">
        <f t="shared" si="0"/>
        <v>Fr</v>
      </c>
      <c r="G20" s="11">
        <f t="shared" si="1"/>
        <v>0</v>
      </c>
      <c r="H20" s="11">
        <f ca="1">IF(S20&lt;&gt;"",S20,IF(OR(C20="Feiertag",A20&lt;Gesamt!$B$11,A20&gt;Gesamt!$B$13,),0,INDIRECT("O"&amp;WEEKDAY(A20,2)+21)))</f>
        <v>8</v>
      </c>
      <c r="I20" s="11">
        <f t="shared" si="2"/>
        <v>0</v>
      </c>
      <c r="J20" s="11"/>
      <c r="K20" s="11">
        <f>IF(T20&lt;&gt;"",T20,IF(C20="Feiertag",G20*Gesamt!$J$32,IF(B20="So",G20*Gesamt!$J$31,IF(B20="Sa",G20*Gesamt!$J$30,0))))</f>
        <v>0</v>
      </c>
      <c r="L20" s="19">
        <f>IF(U20&lt;&gt;"",U20,IF(C20="Feiertag",G20*Gesamt!$K$32,IF(B20="So",G20*Gesamt!$K$31,IF(B20="Sa",G20*Gesamt!$K$30,0))))</f>
        <v>0</v>
      </c>
      <c r="P20" s="36"/>
      <c r="R20" s="11"/>
      <c r="S20" s="11"/>
      <c r="U20" s="19"/>
    </row>
    <row r="21" spans="1:21" x14ac:dyDescent="0.25">
      <c r="A21" s="34">
        <v>45920</v>
      </c>
      <c r="B21" t="str">
        <f t="shared" si="0"/>
        <v>Sa</v>
      </c>
      <c r="G21" s="11">
        <f t="shared" si="1"/>
        <v>0</v>
      </c>
      <c r="H21" s="11">
        <f ca="1">IF(S21&lt;&gt;"",S21,IF(OR(C21="Feiertag",A21&lt;Gesamt!$B$11,A21&gt;Gesamt!$B$13,),0,INDIRECT("O"&amp;WEEKDAY(A21,2)+21)))</f>
        <v>0</v>
      </c>
      <c r="I21" s="11">
        <f t="shared" si="2"/>
        <v>0</v>
      </c>
      <c r="J21" s="11"/>
      <c r="K21" s="11">
        <f>IF(T21&lt;&gt;"",T21,IF(C21="Feiertag",G21*Gesamt!$J$32,IF(B21="So",G21*Gesamt!$J$31,IF(B21="Sa",G21*Gesamt!$J$30,0))))</f>
        <v>0</v>
      </c>
      <c r="L21" s="19">
        <f>IF(U21&lt;&gt;"",U21,IF(C21="Feiertag",G21*Gesamt!$K$32,IF(B21="So",G21*Gesamt!$K$31,IF(B21="Sa",G21*Gesamt!$K$30,0))))</f>
        <v>0</v>
      </c>
      <c r="N21" s="14" t="s">
        <v>6</v>
      </c>
      <c r="P21" s="36"/>
      <c r="R21" s="11"/>
      <c r="S21" s="11"/>
      <c r="U21" s="19"/>
    </row>
    <row r="22" spans="1:21" x14ac:dyDescent="0.25">
      <c r="A22" s="34">
        <v>45921</v>
      </c>
      <c r="B22" t="str">
        <f t="shared" si="0"/>
        <v>So</v>
      </c>
      <c r="G22" s="11">
        <f t="shared" si="1"/>
        <v>0</v>
      </c>
      <c r="H22" s="11">
        <f ca="1">IF(S22&lt;&gt;"",S22,IF(OR(C22="Feiertag",A22&lt;Gesamt!$B$11,A22&gt;Gesamt!$B$13,),0,INDIRECT("O"&amp;WEEKDAY(A22,2)+21)))</f>
        <v>0</v>
      </c>
      <c r="I22" s="11">
        <f t="shared" si="2"/>
        <v>0</v>
      </c>
      <c r="J22" s="11"/>
      <c r="K22" s="11">
        <f>IF(T22&lt;&gt;"",T22,IF(C22="Feiertag",G22*Gesamt!$J$32,IF(B22="So",G22*Gesamt!$J$31,IF(B22="Sa",G22*Gesamt!$J$30,0))))</f>
        <v>0</v>
      </c>
      <c r="L22" s="19">
        <f>IF(U22&lt;&gt;"",U22,IF(C22="Feiertag",G22*Gesamt!$K$32,IF(B22="So",G22*Gesamt!$K$31,IF(B22="Sa",G22*Gesamt!$K$30,0))))</f>
        <v>0</v>
      </c>
      <c r="N22" s="4" t="s">
        <v>43</v>
      </c>
      <c r="O22" s="11">
        <f>Gesamt!C30</f>
        <v>8</v>
      </c>
      <c r="P22" s="36"/>
      <c r="R22" s="11"/>
      <c r="S22" s="11"/>
      <c r="U22" s="19"/>
    </row>
    <row r="23" spans="1:21" x14ac:dyDescent="0.25">
      <c r="A23" s="34">
        <v>45922</v>
      </c>
      <c r="B23" t="str">
        <f t="shared" ref="B23:B31" si="3">TEXT(A23,"TTT")</f>
        <v>Mo</v>
      </c>
      <c r="G23" s="11">
        <f t="shared" si="1"/>
        <v>0</v>
      </c>
      <c r="H23" s="11">
        <f ca="1">IF(S23&lt;&gt;"",S23,IF(OR(C23="Feiertag",A23&lt;Gesamt!$B$11,A23&gt;Gesamt!$B$13,),0,INDIRECT("O"&amp;WEEKDAY(A23,2)+21)))</f>
        <v>8</v>
      </c>
      <c r="I23" s="11">
        <f t="shared" si="2"/>
        <v>0</v>
      </c>
      <c r="J23" s="11"/>
      <c r="K23" s="11">
        <f>IF(T23&lt;&gt;"",T23,IF(C23="Feiertag",G23*Gesamt!$J$32,IF(B23="So",G23*Gesamt!$J$31,IF(B23="Sa",G23*Gesamt!$J$30,0))))</f>
        <v>0</v>
      </c>
      <c r="L23" s="19">
        <f>IF(U23&lt;&gt;"",U23,IF(C23="Feiertag",G23*Gesamt!$K$32,IF(B23="So",G23*Gesamt!$K$31,IF(B23="Sa",G23*Gesamt!$K$30,0))))</f>
        <v>0</v>
      </c>
      <c r="N23" s="4" t="s">
        <v>44</v>
      </c>
      <c r="O23" s="11">
        <f>Gesamt!C31</f>
        <v>8</v>
      </c>
      <c r="P23" s="36"/>
      <c r="R23" s="11"/>
      <c r="S23" s="11"/>
      <c r="U23" s="19"/>
    </row>
    <row r="24" spans="1:21" x14ac:dyDescent="0.25">
      <c r="A24" s="34">
        <v>45923</v>
      </c>
      <c r="B24" t="str">
        <f t="shared" si="3"/>
        <v>Di</v>
      </c>
      <c r="G24" s="11">
        <f t="shared" si="1"/>
        <v>0</v>
      </c>
      <c r="H24" s="11">
        <f ca="1">IF(S24&lt;&gt;"",S24,IF(OR(C24="Feiertag",A24&lt;Gesamt!$B$11,A24&gt;Gesamt!$B$13,),0,INDIRECT("O"&amp;WEEKDAY(A24,2)+21)))</f>
        <v>8</v>
      </c>
      <c r="I24" s="11">
        <f t="shared" si="2"/>
        <v>0</v>
      </c>
      <c r="J24" s="11"/>
      <c r="K24" s="11">
        <f>IF(T24&lt;&gt;"",T24,IF(C24="Feiertag",G24*Gesamt!$J$32,IF(B24="So",G24*Gesamt!$J$31,IF(B24="Sa",G24*Gesamt!$J$30,0))))</f>
        <v>0</v>
      </c>
      <c r="L24" s="19">
        <f>IF(U24&lt;&gt;"",U24,IF(C24="Feiertag",G24*Gesamt!$K$32,IF(B24="So",G24*Gesamt!$K$31,IF(B24="Sa",G24*Gesamt!$K$30,0))))</f>
        <v>0</v>
      </c>
      <c r="N24" s="4" t="s">
        <v>45</v>
      </c>
      <c r="O24" s="11">
        <f>Gesamt!C32</f>
        <v>8</v>
      </c>
      <c r="P24" s="36"/>
      <c r="R24" s="11"/>
      <c r="S24" s="11"/>
      <c r="U24" s="19"/>
    </row>
    <row r="25" spans="1:21" x14ac:dyDescent="0.25">
      <c r="A25" s="34">
        <v>45924</v>
      </c>
      <c r="B25" t="str">
        <f t="shared" si="3"/>
        <v>Mi</v>
      </c>
      <c r="G25" s="11">
        <f t="shared" si="1"/>
        <v>0</v>
      </c>
      <c r="H25" s="11">
        <f ca="1">IF(S25&lt;&gt;"",S25,IF(OR(C25="Feiertag",A25&lt;Gesamt!$B$11,A25&gt;Gesamt!$B$13,),0,INDIRECT("O"&amp;WEEKDAY(A25,2)+21)))</f>
        <v>8</v>
      </c>
      <c r="I25" s="11">
        <f t="shared" si="2"/>
        <v>0</v>
      </c>
      <c r="J25" s="11"/>
      <c r="K25" s="11">
        <f>IF(T25&lt;&gt;"",T25,IF(C25="Feiertag",G25*Gesamt!$J$32,IF(B25="So",G25*Gesamt!$J$31,IF(B25="Sa",G25*Gesamt!$J$30,0))))</f>
        <v>0</v>
      </c>
      <c r="L25" s="19">
        <f>IF(U25&lt;&gt;"",U25,IF(C25="Feiertag",G25*Gesamt!$K$32,IF(B25="So",G25*Gesamt!$K$31,IF(B25="Sa",G25*Gesamt!$K$30,0))))</f>
        <v>0</v>
      </c>
      <c r="N25" s="4" t="s">
        <v>46</v>
      </c>
      <c r="O25" s="11">
        <f>Gesamt!C33</f>
        <v>8</v>
      </c>
      <c r="P25" s="36"/>
      <c r="R25" s="11"/>
      <c r="S25" s="11"/>
      <c r="U25" s="19"/>
    </row>
    <row r="26" spans="1:21" x14ac:dyDescent="0.25">
      <c r="A26" s="34">
        <v>45925</v>
      </c>
      <c r="B26" t="str">
        <f t="shared" si="3"/>
        <v>Do</v>
      </c>
      <c r="G26" s="11">
        <f t="shared" si="1"/>
        <v>0</v>
      </c>
      <c r="H26" s="11">
        <f ca="1">IF(S26&lt;&gt;"",S26,IF(OR(C26="Feiertag",A26&lt;Gesamt!$B$11,A26&gt;Gesamt!$B$13,),0,INDIRECT("O"&amp;WEEKDAY(A26,2)+21)))</f>
        <v>8</v>
      </c>
      <c r="I26" s="11">
        <f t="shared" si="2"/>
        <v>0</v>
      </c>
      <c r="J26" s="11"/>
      <c r="K26" s="11">
        <f>IF(T26&lt;&gt;"",T26,IF(C26="Feiertag",G26*Gesamt!$J$32,IF(B26="So",G26*Gesamt!$J$31,IF(B26="Sa",G26*Gesamt!$J$30,0))))</f>
        <v>0</v>
      </c>
      <c r="L26" s="19">
        <f>IF(U26&lt;&gt;"",U26,IF(C26="Feiertag",G26*Gesamt!$K$32,IF(B26="So",G26*Gesamt!$K$31,IF(B26="Sa",G26*Gesamt!$K$30,0))))</f>
        <v>0</v>
      </c>
      <c r="N26" s="4" t="s">
        <v>47</v>
      </c>
      <c r="O26" s="11">
        <f>Gesamt!C34</f>
        <v>8</v>
      </c>
      <c r="P26" s="36"/>
      <c r="R26" s="11"/>
      <c r="S26" s="11"/>
      <c r="U26" s="19"/>
    </row>
    <row r="27" spans="1:21" x14ac:dyDescent="0.25">
      <c r="A27" s="34">
        <v>45926</v>
      </c>
      <c r="B27" t="str">
        <f t="shared" si="3"/>
        <v>Fr</v>
      </c>
      <c r="G27" s="11">
        <f t="shared" si="1"/>
        <v>0</v>
      </c>
      <c r="H27" s="11">
        <f ca="1">IF(S27&lt;&gt;"",S27,IF(OR(C27="Feiertag",A27&lt;Gesamt!$B$11,A27&gt;Gesamt!$B$13,),0,INDIRECT("O"&amp;WEEKDAY(A27,2)+21)))</f>
        <v>8</v>
      </c>
      <c r="I27" s="11">
        <f t="shared" si="2"/>
        <v>0</v>
      </c>
      <c r="J27" s="11"/>
      <c r="K27" s="11">
        <f>IF(T27&lt;&gt;"",T27,IF(C27="Feiertag",G27*Gesamt!$J$32,IF(B27="So",G27*Gesamt!$J$31,IF(B27="Sa",G27*Gesamt!$J$30,0))))</f>
        <v>0</v>
      </c>
      <c r="L27" s="19">
        <f>IF(U27&lt;&gt;"",U27,IF(C27="Feiertag",G27*Gesamt!$K$32,IF(B27="So",G27*Gesamt!$K$31,IF(B27="Sa",G27*Gesamt!$K$30,0))))</f>
        <v>0</v>
      </c>
      <c r="N27" s="4" t="s">
        <v>48</v>
      </c>
      <c r="O27" s="11">
        <f>Gesamt!C35</f>
        <v>0</v>
      </c>
      <c r="P27" s="36"/>
      <c r="R27" s="11"/>
      <c r="S27" s="11"/>
      <c r="U27" s="19"/>
    </row>
    <row r="28" spans="1:21" x14ac:dyDescent="0.25">
      <c r="A28" s="34">
        <v>45927</v>
      </c>
      <c r="B28" t="str">
        <f t="shared" si="3"/>
        <v>Sa</v>
      </c>
      <c r="G28" s="11">
        <f t="shared" si="1"/>
        <v>0</v>
      </c>
      <c r="H28" s="11">
        <f ca="1">IF(S28&lt;&gt;"",S28,IF(OR(C28="Feiertag",A28&lt;Gesamt!$B$11,A28&gt;Gesamt!$B$13,),0,INDIRECT("O"&amp;WEEKDAY(A28,2)+21)))</f>
        <v>0</v>
      </c>
      <c r="I28" s="11">
        <f t="shared" si="2"/>
        <v>0</v>
      </c>
      <c r="J28" s="11"/>
      <c r="K28" s="11">
        <f>IF(T28&lt;&gt;"",T28,IF(C28="Feiertag",G28*Gesamt!$J$32,IF(B28="So",G28*Gesamt!$J$31,IF(B28="Sa",G28*Gesamt!$J$30,0))))</f>
        <v>0</v>
      </c>
      <c r="L28" s="19">
        <f>IF(U28&lt;&gt;"",U28,IF(C28="Feiertag",G28*Gesamt!$K$32,IF(B28="So",G28*Gesamt!$K$31,IF(B28="Sa",G28*Gesamt!$K$30,0))))</f>
        <v>0</v>
      </c>
      <c r="N28" s="4" t="s">
        <v>49</v>
      </c>
      <c r="O28" s="11">
        <f>Gesamt!C36</f>
        <v>0</v>
      </c>
      <c r="P28" s="36"/>
      <c r="R28" s="11"/>
      <c r="S28" s="11"/>
      <c r="U28" s="19"/>
    </row>
    <row r="29" spans="1:21" x14ac:dyDescent="0.25">
      <c r="A29" s="34">
        <v>45928</v>
      </c>
      <c r="B29" t="str">
        <f t="shared" si="3"/>
        <v>So</v>
      </c>
      <c r="G29" s="11">
        <f t="shared" si="1"/>
        <v>0</v>
      </c>
      <c r="H29" s="11">
        <f ca="1">IF(S29&lt;&gt;"",S29,IF(OR(C29="Feiertag",A29&lt;Gesamt!$B$11,A29&gt;Gesamt!$B$13,),0,INDIRECT("O"&amp;WEEKDAY(A29,2)+21)))</f>
        <v>0</v>
      </c>
      <c r="I29" s="11">
        <f t="shared" si="2"/>
        <v>0</v>
      </c>
      <c r="J29" s="11"/>
      <c r="K29" s="11">
        <f>IF(T29&lt;&gt;"",T29,IF(C29="Feiertag",G29*Gesamt!$J$32,IF(B29="So",G29*Gesamt!$J$31,IF(B29="Sa",G29*Gesamt!$J$30,0))))</f>
        <v>0</v>
      </c>
      <c r="L29" s="19">
        <f>IF(U29&lt;&gt;"",U29,IF(C29="Feiertag",G29*Gesamt!$K$32,IF(B29="So",G29*Gesamt!$K$31,IF(B29="Sa",G29*Gesamt!$K$30,0))))</f>
        <v>0</v>
      </c>
      <c r="N29" s="14" t="s">
        <v>54</v>
      </c>
      <c r="O29" s="11">
        <f>SUM(O22:O28)</f>
        <v>40</v>
      </c>
      <c r="P29" s="36"/>
      <c r="R29" s="11"/>
      <c r="S29" s="11"/>
      <c r="U29" s="19"/>
    </row>
    <row r="30" spans="1:21" x14ac:dyDescent="0.25">
      <c r="A30" s="34">
        <v>45929</v>
      </c>
      <c r="B30" t="str">
        <f t="shared" si="3"/>
        <v>Mo</v>
      </c>
      <c r="G30" s="11">
        <f t="shared" si="1"/>
        <v>0</v>
      </c>
      <c r="H30" s="11">
        <f ca="1">IF(S30&lt;&gt;"",S30,IF(OR(C30="Feiertag",A30&lt;Gesamt!$B$11,A30&gt;Gesamt!$B$13,),0,INDIRECT("O"&amp;WEEKDAY(A30,2)+21)))</f>
        <v>8</v>
      </c>
      <c r="I30" s="11">
        <f t="shared" si="2"/>
        <v>0</v>
      </c>
      <c r="J30" s="11"/>
      <c r="K30" s="11">
        <f>IF(T30&lt;&gt;"",T30,IF(C30="Feiertag",G30*Gesamt!$J$32,IF(B30="So",G30*Gesamt!$J$31,IF(B30="Sa",G30*Gesamt!$J$30,0))))</f>
        <v>0</v>
      </c>
      <c r="L30" s="19">
        <f>IF(U30&lt;&gt;"",U30,IF(C30="Feiertag",G30*Gesamt!$K$32,IF(B30="So",G30*Gesamt!$K$31,IF(B30="Sa",G30*Gesamt!$K$30,0))))</f>
        <v>0</v>
      </c>
      <c r="P30" s="36"/>
      <c r="R30" s="11"/>
      <c r="S30" s="11"/>
      <c r="U30" s="19"/>
    </row>
    <row r="31" spans="1:21" x14ac:dyDescent="0.25">
      <c r="A31" s="34">
        <v>45930</v>
      </c>
      <c r="B31" t="str">
        <f t="shared" si="3"/>
        <v>Di</v>
      </c>
      <c r="G31" s="11">
        <f t="shared" si="1"/>
        <v>0</v>
      </c>
      <c r="H31" s="11">
        <f ca="1">IF(S31&lt;&gt;"",S31,IF(OR(C31="Feiertag",A31&lt;Gesamt!$B$11,A31&gt;Gesamt!$B$13,),0,INDIRECT("O"&amp;WEEKDAY(A31,2)+21)))</f>
        <v>8</v>
      </c>
      <c r="I31" s="11">
        <f t="shared" si="2"/>
        <v>0</v>
      </c>
      <c r="J31" s="11"/>
      <c r="K31" s="11">
        <f>IF(T31&lt;&gt;"",T31,IF(C31="Feiertag",G31*Gesamt!$J$32,IF(B31="So",G31*Gesamt!$J$31,IF(B31="Sa",G31*Gesamt!$J$30,0))))</f>
        <v>0</v>
      </c>
      <c r="L31" s="19">
        <f>IF(U31&lt;&gt;"",U31,IF(C31="Feiertag",G31*Gesamt!$K$32,IF(B31="So",G31*Gesamt!$K$31,IF(B31="Sa",G31*Gesamt!$K$30,0))))</f>
        <v>0</v>
      </c>
      <c r="P31" s="36"/>
      <c r="R31" s="11"/>
      <c r="S31" s="11"/>
      <c r="U31" s="19"/>
    </row>
    <row r="32" spans="1:21" x14ac:dyDescent="0.25">
      <c r="A32" s="34"/>
      <c r="H32" s="11"/>
      <c r="I32" s="11"/>
      <c r="J32" s="11"/>
      <c r="K32" s="11"/>
      <c r="L32" s="11"/>
      <c r="U32" s="19"/>
    </row>
  </sheetData>
  <sheetProtection algorithmName="SHA-512" hashValue="JE2GTKGi2edoNVsWm2gsSqsRgkJK3QpafSx7RuD0IIX8czlE73snchizLtsPMYG7wH4Zg3OMI8mvdqwtV3oiBA==" saltValue="/Q61agRjDBZ0pb4hyvLgrw==" spinCount="100000" sheet="1" objects="1" scenarios="1"/>
  <protectedRanges>
    <protectedRange sqref="C2:F32 J2:J32 O22:O28 R2:U32" name="Bereich1"/>
  </protectedRanges>
  <mergeCells count="1">
    <mergeCell ref="N3:O3"/>
  </mergeCells>
  <phoneticPr fontId="0" type="noConversion"/>
  <conditionalFormatting sqref="A2:L31">
    <cfRule type="expression" dxfId="7" priority="1">
      <formula>$C2="Feiertag"</formula>
    </cfRule>
    <cfRule type="expression" dxfId="6" priority="2">
      <formula>WEEKDAY($A2,2)&gt;=6</formula>
    </cfRule>
  </conditionalFormatting>
  <pageMargins left="0.7" right="0.7" top="0.78740157499999996" bottom="0.78740157499999996" header="0.3" footer="0.3"/>
  <pageSetup paperSize="9" scale="84" orientation="landscape" horizontalDpi="300" r:id="rId1"/>
  <ignoredErrors>
    <ignoredError sqref="O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9256AB4-F86D-4EE4-B169-59F737B9B884}">
          <x14:formula1>
            <xm:f>Anleitung!$AA$1:$AA$6</xm:f>
          </x14:formula1>
          <xm:sqref>C2:C31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Jan</vt:lpstr>
      <vt:lpstr>Feb</vt:lpstr>
      <vt:lpstr>Mär</vt:lpstr>
      <vt:lpstr>Apr</vt:lpstr>
      <vt:lpstr>Mai</vt:lpstr>
      <vt:lpstr>Jun</vt:lpstr>
      <vt:lpstr>Jul</vt:lpstr>
      <vt:lpstr>Aug</vt:lpstr>
      <vt:lpstr>Sep</vt:lpstr>
      <vt:lpstr>Okt</vt:lpstr>
      <vt:lpstr>Nov</vt:lpstr>
      <vt:lpstr>Dez</vt:lpstr>
      <vt:lpstr>Gesamt</vt:lpstr>
      <vt:lpstr>Anleitung</vt:lpstr>
      <vt:lpstr>Zeitumrechnung</vt:lpstr>
      <vt:lpstr>Lizenz</vt:lpstr>
      <vt:lpstr>Apr!Druckbereich</vt:lpstr>
      <vt:lpstr>Aug!Druckbereich</vt:lpstr>
      <vt:lpstr>Dez!Druckbereich</vt:lpstr>
      <vt:lpstr>Feb!Druckbereich</vt:lpstr>
      <vt:lpstr>Jan!Druckbereich</vt:lpstr>
      <vt:lpstr>Jul!Druckbereich</vt:lpstr>
      <vt:lpstr>Jun!Druckbereich</vt:lpstr>
      <vt:lpstr>Mai!Druckbereich</vt:lpstr>
      <vt:lpstr>Mär!Druckbereich</vt:lpstr>
      <vt:lpstr>Nov!Druckbereich</vt:lpstr>
      <vt:lpstr>Okt!Druckbereich</vt:lpstr>
      <vt:lpstr>Sep!Druckbereich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drdk</dc:creator>
  <cp:lastModifiedBy>Damian Kaufmann</cp:lastModifiedBy>
  <cp:lastPrinted>2025-07-09T12:18:32Z</cp:lastPrinted>
  <dcterms:created xsi:type="dcterms:W3CDTF">2014-03-03T20:49:54Z</dcterms:created>
  <dcterms:modified xsi:type="dcterms:W3CDTF">2025-10-06T14:05:25Z</dcterms:modified>
</cp:coreProperties>
</file>